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Virginia\"/>
    </mc:Choice>
  </mc:AlternateContent>
  <bookViews>
    <workbookView xWindow="0" yWindow="0" windowWidth="24315" windowHeight="8235"/>
  </bookViews>
  <sheets>
    <sheet name="Patriot" sheetId="1" r:id="rId1"/>
    <sheet name="Yearly" sheetId="2" r:id="rId2"/>
    <sheet name="playoff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D8" i="3"/>
  <c r="F8" i="3" s="1"/>
  <c r="E7" i="3"/>
  <c r="D7" i="3"/>
  <c r="L6" i="3"/>
  <c r="H6" i="3"/>
  <c r="H7" i="3" s="1"/>
  <c r="G6" i="3"/>
  <c r="G7" i="3" s="1"/>
  <c r="F6" i="3"/>
  <c r="I6" i="3" s="1"/>
  <c r="I7" i="3" s="1"/>
  <c r="J7" i="3" l="1"/>
  <c r="H6" i="2"/>
  <c r="G6" i="2"/>
  <c r="D6" i="2"/>
  <c r="E6" i="2"/>
  <c r="C6" i="2"/>
  <c r="L6" i="2" l="1"/>
  <c r="B6" i="2"/>
  <c r="J6" i="2" s="1"/>
  <c r="F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I6" i="2" l="1"/>
  <c r="K6" i="2" s="1"/>
  <c r="F5" i="2"/>
  <c r="L5" i="2"/>
  <c r="B5" i="2"/>
  <c r="I5" i="2" s="1"/>
  <c r="L4" i="2"/>
  <c r="F4" i="2"/>
  <c r="B4" i="2"/>
  <c r="L3" i="2"/>
  <c r="B3" i="2"/>
  <c r="I3" i="2" s="1"/>
  <c r="F3" i="2"/>
  <c r="E58" i="1"/>
  <c r="D58" i="1"/>
  <c r="E57" i="1"/>
  <c r="D57" i="1"/>
  <c r="L56" i="1"/>
  <c r="H56" i="1"/>
  <c r="H57" i="1" s="1"/>
  <c r="G56" i="1"/>
  <c r="G57" i="1" s="1"/>
  <c r="F56" i="1"/>
  <c r="I56" i="1" s="1"/>
  <c r="I57" i="1" s="1"/>
  <c r="J5" i="2" l="1"/>
  <c r="K5" i="2"/>
  <c r="I4" i="2"/>
  <c r="J4" i="2"/>
  <c r="J3" i="2"/>
  <c r="K3" i="2" s="1"/>
  <c r="F58" i="1"/>
  <c r="E8" i="2"/>
  <c r="G9" i="2"/>
  <c r="G8" i="2"/>
  <c r="D8" i="2"/>
  <c r="H9" i="2"/>
  <c r="H8" i="2"/>
  <c r="C8" i="2"/>
  <c r="F2" i="2"/>
  <c r="B2" i="2"/>
  <c r="I2" i="2" s="1"/>
  <c r="L2" i="2"/>
  <c r="J57" i="1"/>
  <c r="K4" i="2" l="1"/>
  <c r="J2" i="2"/>
  <c r="K2" i="2" s="1"/>
  <c r="L8" i="2"/>
  <c r="F8" i="2"/>
  <c r="B8" i="2"/>
  <c r="J8" i="2" s="1"/>
  <c r="I8" i="2" l="1"/>
  <c r="K8" i="2" s="1"/>
</calcChain>
</file>

<file path=xl/comments1.xml><?xml version="1.0" encoding="utf-8"?>
<comments xmlns="http://schemas.openxmlformats.org/spreadsheetml/2006/main">
  <authors>
    <author>Melissa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<sst xmlns="http://schemas.openxmlformats.org/spreadsheetml/2006/main" count="375" uniqueCount="65">
  <si>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</si>
  <si>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</si>
  <si>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</si>
  <si>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</si>
  <si>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</si>
  <si>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</si>
  <si>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</si>
  <si>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</si>
  <si>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</si>
  <si>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</si>
  <si>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</si>
  <si>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</si>
  <si>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</si>
  <si>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</si>
  <si>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</si>
  <si>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Home</t>
  </si>
  <si>
    <t>Away</t>
  </si>
  <si>
    <t xml:space="preserve"> 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</si>
  <si>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</si>
  <si>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</si>
  <si>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</si>
  <si>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</si>
  <si>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</si>
  <si>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</si>
  <si>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</si>
  <si>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</si>
  <si>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Briar Woods</t>
  </si>
  <si>
    <t>Ashburn</t>
  </si>
  <si>
    <t>Brooke Point</t>
  </si>
  <si>
    <t>Stafford</t>
  </si>
  <si>
    <t>C. D. Hylton</t>
  </si>
  <si>
    <t>Nokesville</t>
  </si>
  <si>
    <t>Forest Park</t>
  </si>
  <si>
    <t>Patrick Henry Roanoke</t>
  </si>
  <si>
    <t>Roanoke</t>
  </si>
  <si>
    <t>Merrill Gainer Field</t>
  </si>
  <si>
    <t>Freedom South Riding</t>
  </si>
  <si>
    <t>Broad Run</t>
  </si>
  <si>
    <t>Stonewall Jackson Manassas</t>
  </si>
  <si>
    <t>Manassas</t>
  </si>
  <si>
    <t>Freedom Woodbridge</t>
  </si>
  <si>
    <t>Woodbridge</t>
  </si>
  <si>
    <t>Brud Bucknell</t>
  </si>
  <si>
    <t>Battlefield</t>
  </si>
  <si>
    <t>Haymarket</t>
  </si>
  <si>
    <t>Gar-Field</t>
  </si>
  <si>
    <t>Potomac</t>
  </si>
  <si>
    <t>Osbourn Park</t>
  </si>
  <si>
    <t>Osbourn</t>
  </si>
  <si>
    <t>James Robinson</t>
  </si>
  <si>
    <t>playoff at Nokesville</t>
  </si>
  <si>
    <t>1OT</t>
  </si>
  <si>
    <t>A. T. Howard Memorial Stadium</t>
  </si>
  <si>
    <t>Dumfries</t>
  </si>
  <si>
    <t>Yorktown</t>
  </si>
  <si>
    <t>Centreville</t>
  </si>
  <si>
    <t>Clifton</t>
  </si>
  <si>
    <t>playoff at Clifton</t>
  </si>
  <si>
    <t xml:space="preserve">playoff at </t>
  </si>
  <si>
    <t>Mountain View</t>
  </si>
  <si>
    <t>psotponed from 10-2</t>
  </si>
  <si>
    <t>Brud Bicknell</t>
  </si>
  <si>
    <t>Hayfield</t>
  </si>
  <si>
    <t>Alexandria</t>
  </si>
  <si>
    <t>playoff at Alexandria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</si>
</sst>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7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38A8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4" borderId="2" xfId="2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center"/>
    </xf>
    <xf numFmtId="166" fontId="1" fillId="4" borderId="2" xfId="2" applyNumberFormat="1" applyFont="1" applyFill="1" applyBorder="1" applyAlignment="1">
      <alignment horizontal="center"/>
    </xf>
    <xf numFmtId="167" fontId="1" fillId="4" borderId="2" xfId="2" applyNumberFormat="1" applyFont="1" applyFill="1" applyBorder="1" applyAlignment="1">
      <alignment horizontal="center"/>
    </xf>
    <xf numFmtId="0" fontId="2" fillId="4" borderId="2" xfId="2" applyFont="1" applyFill="1" applyBorder="1"/>
    <xf numFmtId="0" fontId="2" fillId="4" borderId="2" xfId="2" applyFont="1" applyFill="1" applyBorder="1" applyAlignment="1">
      <alignment horizontal="center"/>
    </xf>
    <xf numFmtId="168" fontId="2" fillId="4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5" fillId="0" borderId="2" xfId="2" applyBorder="1"/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Style 1_Cedar Grove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pane ySplit="1" topLeftCell="A32" activePane="bottomLeft" state="frozen"/>
      <selection pane="bottomLeft" activeCell="I55" sqref="I55"/>
    </sheetView>
  </sheetViews>
  <sheetFormatPr defaultRowHeight="14.25" customHeight="1" x14ac:dyDescent="0.2"/>
  <cols>
    <col min="1" max="1" width="6" style="9" customWidth="1"/>
    <col min="2" max="2" width="6.7109375" style="10" customWidth="1"/>
    <col min="3" max="3" width="28" style="11" customWidth="1"/>
    <col min="4" max="4" width="7.28515625" style="9" customWidth="1"/>
    <col min="5" max="5" width="7.42578125" style="9" customWidth="1"/>
    <col min="6" max="6" width="6.7109375" style="9" customWidth="1"/>
    <col min="7" max="8" width="4.5703125" style="9" customWidth="1"/>
    <col min="9" max="9" width="3.42578125" style="9" customWidth="1"/>
    <col min="10" max="10" width="5.85546875" style="9" customWidth="1"/>
    <col min="11" max="11" width="7.5703125" style="12" customWidth="1"/>
    <col min="12" max="12" width="24.85546875" style="15" customWidth="1"/>
    <col min="13" max="13" width="32.5703125" style="13" customWidth="1"/>
    <col min="14" max="14" width="24.28515625" style="11" customWidth="1"/>
    <col min="15" max="15" width="36.28515625" style="11" customWidth="1"/>
    <col min="16" max="16384" width="9.140625" style="14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37">
        <v>2012</v>
      </c>
      <c r="B2" s="38">
        <v>42606</v>
      </c>
      <c r="C2" s="39" t="s">
        <v>26</v>
      </c>
      <c r="D2" s="37">
        <v>14</v>
      </c>
      <c r="E2" s="37">
        <v>42</v>
      </c>
      <c r="F2" s="37" t="s">
        <v>7</v>
      </c>
      <c r="G2" s="37"/>
      <c r="H2" s="37">
        <v>1</v>
      </c>
      <c r="I2" s="37"/>
      <c r="J2" s="37"/>
      <c r="K2" s="40" t="s">
        <v>16</v>
      </c>
      <c r="L2" s="41" t="s">
        <v>27</v>
      </c>
      <c r="M2" s="41"/>
      <c r="N2" s="39" t="s">
        <v>42</v>
      </c>
      <c r="O2" s="39"/>
    </row>
    <row r="3" spans="1:15" ht="14.25" customHeight="1" x14ac:dyDescent="0.2">
      <c r="A3" s="37">
        <v>2012</v>
      </c>
      <c r="B3" s="38">
        <v>42613</v>
      </c>
      <c r="C3" s="39" t="s">
        <v>28</v>
      </c>
      <c r="D3" s="37">
        <v>38</v>
      </c>
      <c r="E3" s="37">
        <v>27</v>
      </c>
      <c r="F3" s="37" t="s">
        <v>6</v>
      </c>
      <c r="G3" s="37">
        <v>1</v>
      </c>
      <c r="H3" s="37"/>
      <c r="I3" s="37"/>
      <c r="J3" s="37"/>
      <c r="K3" s="40" t="s">
        <v>16</v>
      </c>
      <c r="L3" s="41" t="s">
        <v>29</v>
      </c>
      <c r="M3" s="41"/>
      <c r="N3" s="39" t="s">
        <v>42</v>
      </c>
      <c r="O3" s="39"/>
    </row>
    <row r="4" spans="1:15" ht="14.25" customHeight="1" x14ac:dyDescent="0.2">
      <c r="A4" s="37">
        <v>2012</v>
      </c>
      <c r="B4" s="38">
        <v>42620</v>
      </c>
      <c r="C4" s="39" t="s">
        <v>30</v>
      </c>
      <c r="D4" s="37">
        <v>3</v>
      </c>
      <c r="E4" s="37">
        <v>42</v>
      </c>
      <c r="F4" s="37" t="s">
        <v>7</v>
      </c>
      <c r="G4" s="37"/>
      <c r="H4" s="37">
        <v>1</v>
      </c>
      <c r="I4" s="37"/>
      <c r="J4" s="37"/>
      <c r="K4" s="40" t="s">
        <v>15</v>
      </c>
      <c r="L4" s="41" t="s">
        <v>31</v>
      </c>
      <c r="M4" s="41"/>
      <c r="N4" s="39" t="s">
        <v>42</v>
      </c>
      <c r="O4" s="39"/>
    </row>
    <row r="5" spans="1:15" ht="14.25" customHeight="1" x14ac:dyDescent="0.2">
      <c r="A5" s="37">
        <v>2012</v>
      </c>
      <c r="B5" s="38">
        <v>42627</v>
      </c>
      <c r="C5" s="39" t="s">
        <v>32</v>
      </c>
      <c r="D5" s="37">
        <v>7</v>
      </c>
      <c r="E5" s="37">
        <v>13</v>
      </c>
      <c r="F5" s="37" t="s">
        <v>7</v>
      </c>
      <c r="G5" s="37"/>
      <c r="H5" s="37">
        <v>1</v>
      </c>
      <c r="I5" s="37"/>
      <c r="J5" s="37"/>
      <c r="K5" s="40" t="s">
        <v>15</v>
      </c>
      <c r="L5" s="41" t="s">
        <v>31</v>
      </c>
      <c r="M5" s="41"/>
      <c r="N5" s="39" t="s">
        <v>42</v>
      </c>
      <c r="O5" s="39"/>
    </row>
    <row r="6" spans="1:15" ht="14.25" customHeight="1" x14ac:dyDescent="0.2">
      <c r="A6" s="37">
        <v>2012</v>
      </c>
      <c r="B6" s="38">
        <v>42634</v>
      </c>
      <c r="C6" s="39" t="s">
        <v>33</v>
      </c>
      <c r="D6" s="37">
        <v>6</v>
      </c>
      <c r="E6" s="37">
        <v>55</v>
      </c>
      <c r="F6" s="37" t="s">
        <v>7</v>
      </c>
      <c r="G6" s="37"/>
      <c r="H6" s="37">
        <v>1</v>
      </c>
      <c r="I6" s="37"/>
      <c r="J6" s="37"/>
      <c r="K6" s="40" t="s">
        <v>16</v>
      </c>
      <c r="L6" s="41" t="s">
        <v>34</v>
      </c>
      <c r="M6" s="41" t="s">
        <v>35</v>
      </c>
      <c r="N6" s="39" t="s">
        <v>42</v>
      </c>
      <c r="O6" s="39"/>
    </row>
    <row r="7" spans="1:15" ht="14.25" customHeight="1" x14ac:dyDescent="0.2">
      <c r="A7" s="37">
        <v>2012</v>
      </c>
      <c r="B7" s="38">
        <v>42641</v>
      </c>
      <c r="C7" s="39" t="s">
        <v>36</v>
      </c>
      <c r="D7" s="37">
        <v>57</v>
      </c>
      <c r="E7" s="37">
        <v>0</v>
      </c>
      <c r="F7" s="37" t="s">
        <v>6</v>
      </c>
      <c r="G7" s="37">
        <v>1</v>
      </c>
      <c r="H7" s="37"/>
      <c r="I7" s="37"/>
      <c r="J7" s="37"/>
      <c r="K7" s="40" t="s">
        <v>15</v>
      </c>
      <c r="L7" s="41" t="s">
        <v>31</v>
      </c>
      <c r="M7" s="41"/>
      <c r="N7" s="39" t="s">
        <v>42</v>
      </c>
      <c r="O7" s="39"/>
    </row>
    <row r="8" spans="1:15" ht="14.25" customHeight="1" x14ac:dyDescent="0.2">
      <c r="A8" s="37">
        <v>2012</v>
      </c>
      <c r="B8" s="38">
        <v>42648</v>
      </c>
      <c r="C8" s="39" t="s">
        <v>37</v>
      </c>
      <c r="D8" s="37">
        <v>20</v>
      </c>
      <c r="E8" s="37">
        <v>34</v>
      </c>
      <c r="F8" s="37" t="s">
        <v>7</v>
      </c>
      <c r="G8" s="37"/>
      <c r="H8" s="37">
        <v>1</v>
      </c>
      <c r="I8" s="37"/>
      <c r="J8" s="37"/>
      <c r="K8" s="40" t="s">
        <v>16</v>
      </c>
      <c r="L8" s="41" t="s">
        <v>27</v>
      </c>
      <c r="M8" s="41"/>
      <c r="N8" s="39" t="s">
        <v>42</v>
      </c>
      <c r="O8" s="39"/>
    </row>
    <row r="9" spans="1:15" ht="14.25" customHeight="1" x14ac:dyDescent="0.2">
      <c r="A9" s="37">
        <v>2012</v>
      </c>
      <c r="B9" s="38">
        <v>42655</v>
      </c>
      <c r="C9" s="39" t="s">
        <v>38</v>
      </c>
      <c r="D9" s="37">
        <v>24</v>
      </c>
      <c r="E9" s="37">
        <v>28</v>
      </c>
      <c r="F9" s="37" t="s">
        <v>7</v>
      </c>
      <c r="G9" s="37"/>
      <c r="H9" s="37">
        <v>1</v>
      </c>
      <c r="I9" s="37"/>
      <c r="J9" s="37"/>
      <c r="K9" s="40" t="s">
        <v>16</v>
      </c>
      <c r="L9" s="41" t="s">
        <v>39</v>
      </c>
      <c r="M9" s="41"/>
      <c r="N9" s="39" t="s">
        <v>42</v>
      </c>
      <c r="O9" s="39"/>
    </row>
    <row r="10" spans="1:15" ht="14.25" customHeight="1" x14ac:dyDescent="0.2">
      <c r="A10" s="37">
        <v>2012</v>
      </c>
      <c r="B10" s="38">
        <v>42669</v>
      </c>
      <c r="C10" s="39" t="s">
        <v>40</v>
      </c>
      <c r="D10" s="37">
        <v>44</v>
      </c>
      <c r="E10" s="37">
        <v>7</v>
      </c>
      <c r="F10" s="37" t="s">
        <v>6</v>
      </c>
      <c r="G10" s="37">
        <v>1</v>
      </c>
      <c r="H10" s="37"/>
      <c r="I10" s="37"/>
      <c r="J10" s="37"/>
      <c r="K10" s="40" t="s">
        <v>16</v>
      </c>
      <c r="L10" s="41" t="s">
        <v>41</v>
      </c>
      <c r="M10" s="41"/>
      <c r="N10" s="39" t="s">
        <v>42</v>
      </c>
      <c r="O10" s="39"/>
    </row>
    <row r="11" spans="1:15" ht="14.25" customHeight="1" x14ac:dyDescent="0.2">
      <c r="A11" s="37">
        <v>2012</v>
      </c>
      <c r="B11" s="38">
        <v>42676</v>
      </c>
      <c r="C11" s="39" t="s">
        <v>43</v>
      </c>
      <c r="D11" s="37">
        <v>20</v>
      </c>
      <c r="E11" s="37">
        <v>40</v>
      </c>
      <c r="F11" s="37" t="s">
        <v>7</v>
      </c>
      <c r="G11" s="37"/>
      <c r="H11" s="37">
        <v>1</v>
      </c>
      <c r="I11" s="37"/>
      <c r="J11" s="37"/>
      <c r="K11" s="40" t="s">
        <v>16</v>
      </c>
      <c r="L11" s="41" t="s">
        <v>44</v>
      </c>
      <c r="M11" s="41"/>
      <c r="N11" s="39" t="s">
        <v>42</v>
      </c>
      <c r="O11" s="39"/>
    </row>
    <row r="12" spans="1:15" ht="14.25" customHeight="1" x14ac:dyDescent="0.2">
      <c r="A12" s="42">
        <v>2013</v>
      </c>
      <c r="B12" s="43">
        <v>42612</v>
      </c>
      <c r="C12" s="44" t="s">
        <v>32</v>
      </c>
      <c r="D12" s="42">
        <v>14</v>
      </c>
      <c r="E12" s="42">
        <v>17</v>
      </c>
      <c r="F12" s="42" t="s">
        <v>7</v>
      </c>
      <c r="G12" s="42"/>
      <c r="H12" s="42">
        <v>1</v>
      </c>
      <c r="I12" s="42"/>
      <c r="J12" s="42"/>
      <c r="K12" s="45" t="s">
        <v>16</v>
      </c>
      <c r="L12" s="46" t="s">
        <v>41</v>
      </c>
      <c r="M12" s="46"/>
      <c r="N12" s="44" t="s">
        <v>42</v>
      </c>
      <c r="O12" s="44"/>
    </row>
    <row r="13" spans="1:15" ht="14.25" customHeight="1" x14ac:dyDescent="0.2">
      <c r="A13" s="42">
        <v>2013</v>
      </c>
      <c r="B13" s="43">
        <v>42619</v>
      </c>
      <c r="C13" s="44" t="s">
        <v>45</v>
      </c>
      <c r="D13" s="42">
        <v>41</v>
      </c>
      <c r="E13" s="42">
        <v>7</v>
      </c>
      <c r="F13" s="42" t="s">
        <v>6</v>
      </c>
      <c r="G13" s="42">
        <v>1</v>
      </c>
      <c r="H13" s="42"/>
      <c r="I13" s="42"/>
      <c r="J13" s="42"/>
      <c r="K13" s="45" t="s">
        <v>16</v>
      </c>
      <c r="L13" s="46" t="s">
        <v>41</v>
      </c>
      <c r="M13" s="46"/>
      <c r="N13" s="44" t="s">
        <v>42</v>
      </c>
      <c r="O13" s="44"/>
    </row>
    <row r="14" spans="1:15" ht="14.25" customHeight="1" x14ac:dyDescent="0.2">
      <c r="A14" s="42">
        <v>2013</v>
      </c>
      <c r="B14" s="43">
        <v>42625</v>
      </c>
      <c r="C14" s="44" t="s">
        <v>41</v>
      </c>
      <c r="D14" s="42">
        <v>45</v>
      </c>
      <c r="E14" s="42">
        <v>22</v>
      </c>
      <c r="F14" s="42" t="s">
        <v>6</v>
      </c>
      <c r="G14" s="42">
        <v>1</v>
      </c>
      <c r="H14" s="42"/>
      <c r="I14" s="42"/>
      <c r="J14" s="42"/>
      <c r="K14" s="45" t="s">
        <v>15</v>
      </c>
      <c r="L14" s="46" t="s">
        <v>31</v>
      </c>
      <c r="M14" s="46"/>
      <c r="N14" s="44" t="s">
        <v>42</v>
      </c>
      <c r="O14" s="44"/>
    </row>
    <row r="15" spans="1:15" ht="14.25" customHeight="1" x14ac:dyDescent="0.2">
      <c r="A15" s="42">
        <v>2013</v>
      </c>
      <c r="B15" s="43">
        <v>42633</v>
      </c>
      <c r="C15" s="44" t="s">
        <v>40</v>
      </c>
      <c r="D15" s="42">
        <v>41</v>
      </c>
      <c r="E15" s="42">
        <v>6</v>
      </c>
      <c r="F15" s="42" t="s">
        <v>6</v>
      </c>
      <c r="G15" s="42">
        <v>1</v>
      </c>
      <c r="H15" s="42"/>
      <c r="I15" s="42"/>
      <c r="J15" s="42"/>
      <c r="K15" s="45" t="s">
        <v>15</v>
      </c>
      <c r="L15" s="46" t="s">
        <v>31</v>
      </c>
      <c r="M15" s="46"/>
      <c r="N15" s="44" t="s">
        <v>42</v>
      </c>
      <c r="O15" s="44"/>
    </row>
    <row r="16" spans="1:15" ht="14.25" customHeight="1" x14ac:dyDescent="0.2">
      <c r="A16" s="42">
        <v>2013</v>
      </c>
      <c r="B16" s="43">
        <v>42640</v>
      </c>
      <c r="C16" s="44" t="s">
        <v>30</v>
      </c>
      <c r="D16" s="42">
        <v>31</v>
      </c>
      <c r="E16" s="42">
        <v>21</v>
      </c>
      <c r="F16" s="42" t="s">
        <v>6</v>
      </c>
      <c r="G16" s="42">
        <v>1</v>
      </c>
      <c r="H16" s="42"/>
      <c r="I16" s="42"/>
      <c r="J16" s="42"/>
      <c r="K16" s="45" t="s">
        <v>16</v>
      </c>
      <c r="L16" s="46" t="s">
        <v>41</v>
      </c>
      <c r="M16" s="46"/>
      <c r="N16" s="44" t="s">
        <v>42</v>
      </c>
      <c r="O16" s="44"/>
    </row>
    <row r="17" spans="1:15" ht="14.25" customHeight="1" x14ac:dyDescent="0.2">
      <c r="A17" s="42">
        <v>2013</v>
      </c>
      <c r="B17" s="43">
        <v>42647</v>
      </c>
      <c r="C17" s="44" t="s">
        <v>46</v>
      </c>
      <c r="D17" s="42">
        <v>46</v>
      </c>
      <c r="E17" s="42">
        <v>6</v>
      </c>
      <c r="F17" s="42" t="s">
        <v>6</v>
      </c>
      <c r="G17" s="42">
        <v>1</v>
      </c>
      <c r="H17" s="42"/>
      <c r="I17" s="42"/>
      <c r="J17" s="42"/>
      <c r="K17" s="45" t="s">
        <v>15</v>
      </c>
      <c r="L17" s="46" t="s">
        <v>31</v>
      </c>
      <c r="M17" s="46"/>
      <c r="N17" s="44" t="s">
        <v>42</v>
      </c>
      <c r="O17" s="44"/>
    </row>
    <row r="18" spans="1:15" ht="14.25" customHeight="1" x14ac:dyDescent="0.2">
      <c r="A18" s="42">
        <v>2013</v>
      </c>
      <c r="B18" s="43">
        <v>42654</v>
      </c>
      <c r="C18" s="44" t="s">
        <v>47</v>
      </c>
      <c r="D18" s="42">
        <v>28</v>
      </c>
      <c r="E18" s="42">
        <v>14</v>
      </c>
      <c r="F18" s="42" t="s">
        <v>6</v>
      </c>
      <c r="G18" s="42">
        <v>1</v>
      </c>
      <c r="H18" s="42"/>
      <c r="I18" s="42"/>
      <c r="J18" s="42"/>
      <c r="K18" s="45" t="s">
        <v>15</v>
      </c>
      <c r="L18" s="46" t="s">
        <v>31</v>
      </c>
      <c r="M18" s="46"/>
      <c r="N18" s="44" t="s">
        <v>42</v>
      </c>
      <c r="O18" s="44"/>
    </row>
    <row r="19" spans="1:15" ht="14.25" customHeight="1" x14ac:dyDescent="0.2">
      <c r="A19" s="42">
        <v>2013</v>
      </c>
      <c r="B19" s="43">
        <v>42662</v>
      </c>
      <c r="C19" s="44" t="s">
        <v>38</v>
      </c>
      <c r="D19" s="42">
        <v>35</v>
      </c>
      <c r="E19" s="42">
        <v>41</v>
      </c>
      <c r="F19" s="42" t="s">
        <v>7</v>
      </c>
      <c r="G19" s="42"/>
      <c r="H19" s="42">
        <v>1</v>
      </c>
      <c r="I19" s="42"/>
      <c r="J19" s="42"/>
      <c r="K19" s="45" t="s">
        <v>16</v>
      </c>
      <c r="L19" s="46" t="s">
        <v>39</v>
      </c>
      <c r="M19" s="46"/>
      <c r="N19" s="44" t="s">
        <v>42</v>
      </c>
      <c r="O19" s="44"/>
    </row>
    <row r="20" spans="1:15" ht="14.25" customHeight="1" x14ac:dyDescent="0.2">
      <c r="A20" s="42">
        <v>2013</v>
      </c>
      <c r="B20" s="43">
        <v>42668</v>
      </c>
      <c r="C20" s="44" t="s">
        <v>48</v>
      </c>
      <c r="D20" s="42">
        <v>42</v>
      </c>
      <c r="E20" s="42">
        <v>13</v>
      </c>
      <c r="F20" s="42" t="s">
        <v>6</v>
      </c>
      <c r="G20" s="42">
        <v>1</v>
      </c>
      <c r="H20" s="42"/>
      <c r="I20" s="42"/>
      <c r="J20" s="42"/>
      <c r="K20" s="45" t="s">
        <v>16</v>
      </c>
      <c r="L20" s="46" t="s">
        <v>39</v>
      </c>
      <c r="M20" s="46"/>
      <c r="N20" s="44" t="s">
        <v>42</v>
      </c>
      <c r="O20" s="44"/>
    </row>
    <row r="21" spans="1:15" ht="14.25" customHeight="1" x14ac:dyDescent="0.2">
      <c r="A21" s="42">
        <v>2013</v>
      </c>
      <c r="B21" s="43">
        <v>42682</v>
      </c>
      <c r="C21" s="44" t="s">
        <v>43</v>
      </c>
      <c r="D21" s="42">
        <v>42</v>
      </c>
      <c r="E21" s="42">
        <v>35</v>
      </c>
      <c r="F21" s="42" t="s">
        <v>6</v>
      </c>
      <c r="G21" s="42">
        <v>1</v>
      </c>
      <c r="H21" s="42"/>
      <c r="I21" s="42"/>
      <c r="J21" s="42"/>
      <c r="K21" s="45" t="s">
        <v>15</v>
      </c>
      <c r="L21" s="46" t="s">
        <v>31</v>
      </c>
      <c r="M21" s="46"/>
      <c r="N21" s="44" t="s">
        <v>42</v>
      </c>
      <c r="O21" s="44"/>
    </row>
    <row r="22" spans="1:15" ht="14.25" customHeight="1" x14ac:dyDescent="0.2">
      <c r="A22" s="42">
        <v>2013</v>
      </c>
      <c r="B22" s="43">
        <v>42689</v>
      </c>
      <c r="C22" s="44" t="s">
        <v>49</v>
      </c>
      <c r="D22" s="42">
        <v>13</v>
      </c>
      <c r="E22" s="42">
        <v>35</v>
      </c>
      <c r="F22" s="42" t="s">
        <v>7</v>
      </c>
      <c r="G22" s="42"/>
      <c r="H22" s="42">
        <v>1</v>
      </c>
      <c r="I22" s="42"/>
      <c r="J22" s="42"/>
      <c r="K22" s="45" t="s">
        <v>15</v>
      </c>
      <c r="L22" s="46" t="s">
        <v>31</v>
      </c>
      <c r="M22" s="46"/>
      <c r="N22" s="44" t="s">
        <v>42</v>
      </c>
      <c r="O22" s="44" t="s">
        <v>50</v>
      </c>
    </row>
    <row r="23" spans="1:15" ht="14.25" customHeight="1" x14ac:dyDescent="0.2">
      <c r="A23" s="37">
        <v>2014</v>
      </c>
      <c r="B23" s="38">
        <v>42610</v>
      </c>
      <c r="C23" s="39" t="s">
        <v>32</v>
      </c>
      <c r="D23" s="37">
        <v>55</v>
      </c>
      <c r="E23" s="37">
        <v>49</v>
      </c>
      <c r="F23" s="37" t="s">
        <v>6</v>
      </c>
      <c r="G23" s="37">
        <v>1</v>
      </c>
      <c r="H23" s="37"/>
      <c r="I23" s="37"/>
      <c r="J23" s="37" t="s">
        <v>51</v>
      </c>
      <c r="K23" s="40" t="s">
        <v>15</v>
      </c>
      <c r="L23" s="41" t="s">
        <v>31</v>
      </c>
      <c r="M23" s="41"/>
      <c r="N23" s="39" t="s">
        <v>42</v>
      </c>
      <c r="O23" s="39"/>
    </row>
    <row r="24" spans="1:15" ht="14.25" customHeight="1" x14ac:dyDescent="0.2">
      <c r="A24" s="37">
        <v>2014</v>
      </c>
      <c r="B24" s="38">
        <v>42618</v>
      </c>
      <c r="C24" s="39" t="s">
        <v>45</v>
      </c>
      <c r="D24" s="37">
        <v>34</v>
      </c>
      <c r="E24" s="37">
        <v>0</v>
      </c>
      <c r="F24" s="37" t="s">
        <v>6</v>
      </c>
      <c r="G24" s="37">
        <v>1</v>
      </c>
      <c r="H24" s="37"/>
      <c r="I24" s="37"/>
      <c r="J24" s="37"/>
      <c r="K24" s="40" t="s">
        <v>15</v>
      </c>
      <c r="L24" s="41" t="s">
        <v>31</v>
      </c>
      <c r="M24" s="41"/>
      <c r="N24" s="39" t="s">
        <v>42</v>
      </c>
      <c r="O24" s="39"/>
    </row>
    <row r="25" spans="1:15" ht="14.25" customHeight="1" x14ac:dyDescent="0.2">
      <c r="A25" s="37">
        <v>2014</v>
      </c>
      <c r="B25" s="38">
        <v>42625</v>
      </c>
      <c r="C25" s="39" t="s">
        <v>41</v>
      </c>
      <c r="D25" s="37">
        <v>49</v>
      </c>
      <c r="E25" s="37">
        <v>28</v>
      </c>
      <c r="F25" s="37" t="s">
        <v>6</v>
      </c>
      <c r="G25" s="37">
        <v>1</v>
      </c>
      <c r="H25" s="37"/>
      <c r="I25" s="37"/>
      <c r="J25" s="37"/>
      <c r="K25" s="40" t="s">
        <v>16</v>
      </c>
      <c r="L25" s="41" t="s">
        <v>41</v>
      </c>
      <c r="M25" s="41" t="s">
        <v>52</v>
      </c>
      <c r="N25" s="39" t="s">
        <v>42</v>
      </c>
      <c r="O25" s="39"/>
    </row>
    <row r="26" spans="1:15" ht="14.25" customHeight="1" x14ac:dyDescent="0.2">
      <c r="A26" s="37">
        <v>2014</v>
      </c>
      <c r="B26" s="38">
        <v>42632</v>
      </c>
      <c r="C26" s="39" t="s">
        <v>40</v>
      </c>
      <c r="D26" s="37">
        <v>38</v>
      </c>
      <c r="E26" s="37">
        <v>19</v>
      </c>
      <c r="F26" s="37" t="s">
        <v>6</v>
      </c>
      <c r="G26" s="37">
        <v>1</v>
      </c>
      <c r="H26" s="37"/>
      <c r="I26" s="37"/>
      <c r="J26" s="37"/>
      <c r="K26" s="40" t="s">
        <v>16</v>
      </c>
      <c r="L26" s="41" t="s">
        <v>41</v>
      </c>
      <c r="M26" s="41"/>
      <c r="N26" s="39" t="s">
        <v>42</v>
      </c>
      <c r="O26" s="39"/>
    </row>
    <row r="27" spans="1:15" ht="14.25" customHeight="1" x14ac:dyDescent="0.2">
      <c r="A27" s="37">
        <v>2014</v>
      </c>
      <c r="B27" s="38">
        <v>42639</v>
      </c>
      <c r="C27" s="39" t="s">
        <v>30</v>
      </c>
      <c r="D27" s="37">
        <v>41</v>
      </c>
      <c r="E27" s="37">
        <v>66</v>
      </c>
      <c r="F27" s="37" t="s">
        <v>7</v>
      </c>
      <c r="G27" s="37"/>
      <c r="H27" s="37">
        <v>1</v>
      </c>
      <c r="I27" s="37"/>
      <c r="J27" s="37"/>
      <c r="K27" s="40" t="s">
        <v>15</v>
      </c>
      <c r="L27" s="41" t="s">
        <v>31</v>
      </c>
      <c r="M27" s="41"/>
      <c r="N27" s="39" t="s">
        <v>42</v>
      </c>
      <c r="O27" s="39"/>
    </row>
    <row r="28" spans="1:15" ht="14.25" customHeight="1" x14ac:dyDescent="0.2">
      <c r="A28" s="37">
        <v>2014</v>
      </c>
      <c r="B28" s="38">
        <v>42645</v>
      </c>
      <c r="C28" s="39" t="s">
        <v>46</v>
      </c>
      <c r="D28" s="37">
        <v>43</v>
      </c>
      <c r="E28" s="37">
        <v>22</v>
      </c>
      <c r="F28" s="37" t="s">
        <v>6</v>
      </c>
      <c r="G28" s="37">
        <v>1</v>
      </c>
      <c r="H28" s="37"/>
      <c r="I28" s="37"/>
      <c r="J28" s="37"/>
      <c r="K28" s="40" t="s">
        <v>16</v>
      </c>
      <c r="L28" s="41" t="s">
        <v>53</v>
      </c>
      <c r="M28" s="41"/>
      <c r="N28" s="39" t="s">
        <v>42</v>
      </c>
      <c r="O28" s="39"/>
    </row>
    <row r="29" spans="1:15" ht="14.25" customHeight="1" x14ac:dyDescent="0.2">
      <c r="A29" s="37">
        <v>2014</v>
      </c>
      <c r="B29" s="38">
        <v>42653</v>
      </c>
      <c r="C29" s="39" t="s">
        <v>47</v>
      </c>
      <c r="D29" s="37">
        <v>49</v>
      </c>
      <c r="E29" s="37">
        <v>20</v>
      </c>
      <c r="F29" s="37" t="s">
        <v>6</v>
      </c>
      <c r="G29" s="37">
        <v>1</v>
      </c>
      <c r="H29" s="37"/>
      <c r="I29" s="37"/>
      <c r="J29" s="37"/>
      <c r="K29" s="40" t="s">
        <v>16</v>
      </c>
      <c r="L29" s="41" t="s">
        <v>39</v>
      </c>
      <c r="M29" s="41"/>
      <c r="N29" s="39" t="s">
        <v>42</v>
      </c>
      <c r="O29" s="39"/>
    </row>
    <row r="30" spans="1:15" ht="14.25" customHeight="1" x14ac:dyDescent="0.2">
      <c r="A30" s="37">
        <v>2014</v>
      </c>
      <c r="B30" s="38">
        <v>42660</v>
      </c>
      <c r="C30" s="39" t="s">
        <v>38</v>
      </c>
      <c r="D30" s="37">
        <v>43</v>
      </c>
      <c r="E30" s="37">
        <v>21</v>
      </c>
      <c r="F30" s="37" t="s">
        <v>6</v>
      </c>
      <c r="G30" s="37">
        <v>1</v>
      </c>
      <c r="H30" s="37"/>
      <c r="I30" s="37"/>
      <c r="J30" s="37"/>
      <c r="K30" s="40" t="s">
        <v>15</v>
      </c>
      <c r="L30" s="41" t="s">
        <v>31</v>
      </c>
      <c r="M30" s="41"/>
      <c r="N30" s="39" t="s">
        <v>42</v>
      </c>
      <c r="O30" s="39"/>
    </row>
    <row r="31" spans="1:15" ht="14.25" customHeight="1" x14ac:dyDescent="0.2">
      <c r="A31" s="37">
        <v>2014</v>
      </c>
      <c r="B31" s="38">
        <v>42674</v>
      </c>
      <c r="C31" s="39" t="s">
        <v>48</v>
      </c>
      <c r="D31" s="37">
        <v>42</v>
      </c>
      <c r="E31" s="37">
        <v>19</v>
      </c>
      <c r="F31" s="37" t="s">
        <v>6</v>
      </c>
      <c r="G31" s="37">
        <v>1</v>
      </c>
      <c r="H31" s="37"/>
      <c r="I31" s="37"/>
      <c r="J31" s="37"/>
      <c r="K31" s="40" t="s">
        <v>15</v>
      </c>
      <c r="L31" s="41" t="s">
        <v>39</v>
      </c>
      <c r="M31" s="41"/>
      <c r="N31" s="39" t="s">
        <v>42</v>
      </c>
      <c r="O31" s="39"/>
    </row>
    <row r="32" spans="1:15" ht="14.25" customHeight="1" x14ac:dyDescent="0.2">
      <c r="A32" s="37">
        <v>2014</v>
      </c>
      <c r="B32" s="38">
        <v>42681</v>
      </c>
      <c r="C32" s="39" t="s">
        <v>43</v>
      </c>
      <c r="D32" s="37">
        <v>13</v>
      </c>
      <c r="E32" s="37">
        <v>28</v>
      </c>
      <c r="F32" s="37" t="s">
        <v>7</v>
      </c>
      <c r="G32" s="37"/>
      <c r="H32" s="37">
        <v>1</v>
      </c>
      <c r="I32" s="37"/>
      <c r="J32" s="37"/>
      <c r="K32" s="40" t="s">
        <v>16</v>
      </c>
      <c r="L32" s="41" t="s">
        <v>44</v>
      </c>
      <c r="M32" s="41"/>
      <c r="N32" s="39" t="s">
        <v>42</v>
      </c>
      <c r="O32" s="39"/>
    </row>
    <row r="33" spans="1:15" ht="14.25" customHeight="1" x14ac:dyDescent="0.2">
      <c r="A33" s="37">
        <v>2014</v>
      </c>
      <c r="B33" s="38">
        <v>42688</v>
      </c>
      <c r="C33" s="39" t="s">
        <v>54</v>
      </c>
      <c r="D33" s="37">
        <v>48</v>
      </c>
      <c r="E33" s="37">
        <v>21</v>
      </c>
      <c r="F33" s="37" t="s">
        <v>6</v>
      </c>
      <c r="G33" s="37">
        <v>1</v>
      </c>
      <c r="H33" s="37"/>
      <c r="I33" s="37"/>
      <c r="J33" s="37"/>
      <c r="K33" s="40" t="s">
        <v>15</v>
      </c>
      <c r="L33" s="41" t="s">
        <v>31</v>
      </c>
      <c r="M33" s="41"/>
      <c r="N33" s="39" t="s">
        <v>42</v>
      </c>
      <c r="O33" s="39" t="s">
        <v>50</v>
      </c>
    </row>
    <row r="34" spans="1:15" ht="14.25" customHeight="1" x14ac:dyDescent="0.2">
      <c r="A34" s="37">
        <v>2014</v>
      </c>
      <c r="B34" s="38">
        <v>42695</v>
      </c>
      <c r="C34" s="39" t="s">
        <v>55</v>
      </c>
      <c r="D34" s="37">
        <v>28</v>
      </c>
      <c r="E34" s="37">
        <v>62</v>
      </c>
      <c r="F34" s="37" t="s">
        <v>7</v>
      </c>
      <c r="G34" s="37"/>
      <c r="H34" s="37">
        <v>1</v>
      </c>
      <c r="I34" s="37"/>
      <c r="J34" s="37"/>
      <c r="K34" s="40" t="s">
        <v>16</v>
      </c>
      <c r="L34" s="41" t="s">
        <v>56</v>
      </c>
      <c r="M34" s="41"/>
      <c r="N34" s="39" t="s">
        <v>42</v>
      </c>
      <c r="O34" s="39" t="s">
        <v>57</v>
      </c>
    </row>
    <row r="35" spans="1:15" ht="14.25" customHeight="1" x14ac:dyDescent="0.2">
      <c r="A35" s="42">
        <v>2015</v>
      </c>
      <c r="B35" s="43">
        <v>42610</v>
      </c>
      <c r="C35" s="44" t="s">
        <v>29</v>
      </c>
      <c r="D35" s="42">
        <v>20</v>
      </c>
      <c r="E35" s="42">
        <v>17</v>
      </c>
      <c r="F35" s="42" t="s">
        <v>6</v>
      </c>
      <c r="G35" s="42">
        <v>1</v>
      </c>
      <c r="H35" s="42"/>
      <c r="I35" s="42"/>
      <c r="J35" s="42"/>
      <c r="K35" s="45" t="s">
        <v>15</v>
      </c>
      <c r="L35" s="46" t="s">
        <v>31</v>
      </c>
      <c r="M35" s="46"/>
      <c r="N35" s="44" t="s">
        <v>42</v>
      </c>
      <c r="O35" s="44"/>
    </row>
    <row r="36" spans="1:15" ht="14.25" customHeight="1" x14ac:dyDescent="0.2">
      <c r="A36" s="42">
        <v>2015</v>
      </c>
      <c r="B36" s="43">
        <v>42617</v>
      </c>
      <c r="C36" s="44" t="s">
        <v>32</v>
      </c>
      <c r="D36" s="42">
        <v>6</v>
      </c>
      <c r="E36" s="42">
        <v>54</v>
      </c>
      <c r="F36" s="42" t="s">
        <v>7</v>
      </c>
      <c r="G36" s="42"/>
      <c r="H36" s="42">
        <v>1</v>
      </c>
      <c r="I36" s="42"/>
      <c r="J36" s="42"/>
      <c r="K36" s="45" t="s">
        <v>16</v>
      </c>
      <c r="L36" s="46" t="s">
        <v>41</v>
      </c>
      <c r="M36" s="46"/>
      <c r="N36" s="44" t="s">
        <v>42</v>
      </c>
      <c r="O36" s="44"/>
    </row>
    <row r="37" spans="1:15" ht="14.25" customHeight="1" x14ac:dyDescent="0.2">
      <c r="A37" s="42">
        <v>2015</v>
      </c>
      <c r="B37" s="43">
        <v>42624</v>
      </c>
      <c r="C37" s="44" t="s">
        <v>30</v>
      </c>
      <c r="D37" s="42">
        <v>10</v>
      </c>
      <c r="E37" s="42">
        <v>32</v>
      </c>
      <c r="F37" s="42" t="s">
        <v>7</v>
      </c>
      <c r="G37" s="42"/>
      <c r="H37" s="42">
        <v>1</v>
      </c>
      <c r="I37" s="42"/>
      <c r="J37" s="42"/>
      <c r="K37" s="45" t="s">
        <v>16</v>
      </c>
      <c r="L37" s="46" t="s">
        <v>41</v>
      </c>
      <c r="M37" s="46"/>
      <c r="N37" s="44" t="s">
        <v>42</v>
      </c>
      <c r="O37" s="44"/>
    </row>
    <row r="38" spans="1:15" ht="14.25" customHeight="1" x14ac:dyDescent="0.2">
      <c r="A38" s="42">
        <v>2015</v>
      </c>
      <c r="B38" s="43">
        <v>42631</v>
      </c>
      <c r="C38" s="44" t="s">
        <v>41</v>
      </c>
      <c r="D38" s="42">
        <v>7</v>
      </c>
      <c r="E38" s="42">
        <v>48</v>
      </c>
      <c r="F38" s="42" t="s">
        <v>7</v>
      </c>
      <c r="G38" s="42"/>
      <c r="H38" s="42">
        <v>1</v>
      </c>
      <c r="I38" s="42"/>
      <c r="J38" s="42"/>
      <c r="K38" s="45" t="s">
        <v>15</v>
      </c>
      <c r="L38" s="46" t="s">
        <v>31</v>
      </c>
      <c r="M38" s="46"/>
      <c r="N38" s="44" t="s">
        <v>42</v>
      </c>
      <c r="O38" s="44"/>
    </row>
    <row r="39" spans="1:15" ht="14.25" customHeight="1" x14ac:dyDescent="0.2">
      <c r="A39" s="42">
        <v>2015</v>
      </c>
      <c r="B39" s="43">
        <v>42638</v>
      </c>
      <c r="C39" s="44" t="s">
        <v>59</v>
      </c>
      <c r="D39" s="42">
        <v>28</v>
      </c>
      <c r="E39" s="42">
        <v>56</v>
      </c>
      <c r="F39" s="42" t="s">
        <v>7</v>
      </c>
      <c r="G39" s="42"/>
      <c r="H39" s="42">
        <v>1</v>
      </c>
      <c r="I39" s="42"/>
      <c r="J39" s="42"/>
      <c r="K39" s="45" t="s">
        <v>16</v>
      </c>
      <c r="L39" s="46" t="s">
        <v>29</v>
      </c>
      <c r="M39" s="46"/>
      <c r="N39" s="44" t="s">
        <v>42</v>
      </c>
      <c r="O39" s="44"/>
    </row>
    <row r="40" spans="1:15" ht="14.25" customHeight="1" x14ac:dyDescent="0.2">
      <c r="A40" s="42">
        <v>2015</v>
      </c>
      <c r="B40" s="43">
        <v>42648</v>
      </c>
      <c r="C40" s="44" t="s">
        <v>28</v>
      </c>
      <c r="D40" s="42">
        <v>26</v>
      </c>
      <c r="E40" s="42">
        <v>48</v>
      </c>
      <c r="F40" s="42" t="s">
        <v>7</v>
      </c>
      <c r="G40" s="42"/>
      <c r="H40" s="42">
        <v>1</v>
      </c>
      <c r="I40" s="42"/>
      <c r="J40" s="42"/>
      <c r="K40" s="45" t="s">
        <v>15</v>
      </c>
      <c r="L40" s="46" t="s">
        <v>31</v>
      </c>
      <c r="M40" s="46"/>
      <c r="N40" s="44" t="s">
        <v>42</v>
      </c>
      <c r="O40" s="44" t="s">
        <v>60</v>
      </c>
    </row>
    <row r="41" spans="1:15" ht="14.25" customHeight="1" x14ac:dyDescent="0.2">
      <c r="A41" s="42">
        <v>2015</v>
      </c>
      <c r="B41" s="43">
        <v>42659</v>
      </c>
      <c r="C41" s="44" t="s">
        <v>38</v>
      </c>
      <c r="D41" s="42">
        <v>41</v>
      </c>
      <c r="E41" s="42">
        <v>12</v>
      </c>
      <c r="F41" s="42" t="s">
        <v>6</v>
      </c>
      <c r="G41" s="42">
        <v>1</v>
      </c>
      <c r="H41" s="42"/>
      <c r="I41" s="42"/>
      <c r="J41" s="42"/>
      <c r="K41" s="45" t="s">
        <v>15</v>
      </c>
      <c r="L41" s="46" t="s">
        <v>31</v>
      </c>
      <c r="M41" s="46"/>
      <c r="N41" s="44" t="s">
        <v>42</v>
      </c>
      <c r="O41" s="44"/>
    </row>
    <row r="42" spans="1:15" ht="14.25" customHeight="1" x14ac:dyDescent="0.2">
      <c r="A42" s="42">
        <v>2015</v>
      </c>
      <c r="B42" s="43">
        <v>42666</v>
      </c>
      <c r="C42" s="44" t="s">
        <v>48</v>
      </c>
      <c r="D42" s="42">
        <v>38</v>
      </c>
      <c r="E42" s="42">
        <v>35</v>
      </c>
      <c r="F42" s="42" t="s">
        <v>6</v>
      </c>
      <c r="G42" s="42">
        <v>1</v>
      </c>
      <c r="H42" s="42"/>
      <c r="I42" s="42"/>
      <c r="J42" s="42"/>
      <c r="K42" s="45" t="s">
        <v>16</v>
      </c>
      <c r="L42" s="46" t="s">
        <v>39</v>
      </c>
      <c r="M42" s="46"/>
      <c r="N42" s="44" t="s">
        <v>42</v>
      </c>
      <c r="O42" s="44"/>
    </row>
    <row r="43" spans="1:15" ht="14.25" customHeight="1" x14ac:dyDescent="0.2">
      <c r="A43" s="42">
        <v>2015</v>
      </c>
      <c r="B43" s="43">
        <v>42673</v>
      </c>
      <c r="C43" s="44" t="s">
        <v>47</v>
      </c>
      <c r="D43" s="42">
        <v>44</v>
      </c>
      <c r="E43" s="42">
        <v>23</v>
      </c>
      <c r="F43" s="42" t="s">
        <v>6</v>
      </c>
      <c r="G43" s="42">
        <v>1</v>
      </c>
      <c r="H43" s="42"/>
      <c r="I43" s="42"/>
      <c r="J43" s="42"/>
      <c r="K43" s="45" t="s">
        <v>15</v>
      </c>
      <c r="L43" s="46" t="s">
        <v>31</v>
      </c>
      <c r="M43" s="46"/>
      <c r="N43" s="44" t="s">
        <v>42</v>
      </c>
      <c r="O43" s="44"/>
    </row>
    <row r="44" spans="1:15" ht="14.25" customHeight="1" x14ac:dyDescent="0.2">
      <c r="A44" s="42">
        <v>2015</v>
      </c>
      <c r="B44" s="43">
        <v>42680</v>
      </c>
      <c r="C44" s="44" t="s">
        <v>43</v>
      </c>
      <c r="D44" s="42">
        <v>19</v>
      </c>
      <c r="E44" s="42">
        <v>34</v>
      </c>
      <c r="F44" s="42" t="s">
        <v>7</v>
      </c>
      <c r="G44" s="42"/>
      <c r="H44" s="42">
        <v>1</v>
      </c>
      <c r="I44" s="42"/>
      <c r="J44" s="42"/>
      <c r="K44" s="45" t="s">
        <v>16</v>
      </c>
      <c r="L44" s="46" t="s">
        <v>44</v>
      </c>
      <c r="M44" s="46"/>
      <c r="N44" s="44" t="s">
        <v>42</v>
      </c>
      <c r="O44" s="44"/>
    </row>
    <row r="45" spans="1:15" ht="14.25" customHeight="1" x14ac:dyDescent="0.2">
      <c r="A45" s="37">
        <v>2016</v>
      </c>
      <c r="B45" s="38">
        <v>42608</v>
      </c>
      <c r="C45" s="39" t="s">
        <v>29</v>
      </c>
      <c r="D45" s="37">
        <v>15</v>
      </c>
      <c r="E45" s="37">
        <v>21</v>
      </c>
      <c r="F45" s="37" t="s">
        <v>7</v>
      </c>
      <c r="G45" s="37"/>
      <c r="H45" s="37">
        <v>1</v>
      </c>
      <c r="I45" s="37"/>
      <c r="J45" s="37"/>
      <c r="K45" s="40" t="s">
        <v>15</v>
      </c>
      <c r="L45" s="41" t="s">
        <v>31</v>
      </c>
      <c r="M45" s="41"/>
      <c r="N45" s="39" t="s">
        <v>42</v>
      </c>
      <c r="O45" s="39"/>
    </row>
    <row r="46" spans="1:15" ht="14.25" customHeight="1" x14ac:dyDescent="0.2">
      <c r="A46" s="37">
        <v>2016</v>
      </c>
      <c r="B46" s="38">
        <v>42615</v>
      </c>
      <c r="C46" s="39" t="s">
        <v>32</v>
      </c>
      <c r="D46" s="37">
        <v>28</v>
      </c>
      <c r="E46" s="37">
        <v>38</v>
      </c>
      <c r="F46" s="37" t="s">
        <v>7</v>
      </c>
      <c r="G46" s="37"/>
      <c r="H46" s="37">
        <v>1</v>
      </c>
      <c r="I46" s="37"/>
      <c r="J46" s="37"/>
      <c r="K46" s="40" t="s">
        <v>15</v>
      </c>
      <c r="L46" s="41" t="s">
        <v>31</v>
      </c>
      <c r="M46" s="41"/>
      <c r="N46" s="39" t="s">
        <v>42</v>
      </c>
      <c r="O46" s="39"/>
    </row>
    <row r="47" spans="1:15" ht="14.25" customHeight="1" x14ac:dyDescent="0.2">
      <c r="A47" s="37">
        <v>2016</v>
      </c>
      <c r="B47" s="38">
        <v>42622</v>
      </c>
      <c r="C47" s="39" t="s">
        <v>30</v>
      </c>
      <c r="D47" s="37">
        <v>13</v>
      </c>
      <c r="E47" s="37">
        <v>34</v>
      </c>
      <c r="F47" s="37" t="s">
        <v>7</v>
      </c>
      <c r="G47" s="37"/>
      <c r="H47" s="37">
        <v>1</v>
      </c>
      <c r="I47" s="37"/>
      <c r="J47" s="37"/>
      <c r="K47" s="40" t="s">
        <v>15</v>
      </c>
      <c r="L47" s="41" t="s">
        <v>31</v>
      </c>
      <c r="M47" s="41"/>
      <c r="N47" s="39" t="s">
        <v>42</v>
      </c>
      <c r="O47" s="39"/>
    </row>
    <row r="48" spans="1:15" ht="14.25" customHeight="1" x14ac:dyDescent="0.2">
      <c r="A48" s="37">
        <v>2016</v>
      </c>
      <c r="B48" s="38">
        <v>42629</v>
      </c>
      <c r="C48" s="39" t="s">
        <v>41</v>
      </c>
      <c r="D48" s="37">
        <v>36</v>
      </c>
      <c r="E48" s="37">
        <v>7</v>
      </c>
      <c r="F48" s="37" t="s">
        <v>6</v>
      </c>
      <c r="G48" s="37">
        <v>1</v>
      </c>
      <c r="H48" s="37"/>
      <c r="I48" s="37"/>
      <c r="J48" s="37"/>
      <c r="K48" s="40" t="s">
        <v>16</v>
      </c>
      <c r="L48" s="41" t="s">
        <v>41</v>
      </c>
      <c r="M48" s="41" t="s">
        <v>52</v>
      </c>
      <c r="N48" s="39" t="s">
        <v>42</v>
      </c>
      <c r="O48" s="39"/>
    </row>
    <row r="49" spans="1:15" ht="14.25" customHeight="1" x14ac:dyDescent="0.2">
      <c r="A49" s="37">
        <v>2016</v>
      </c>
      <c r="B49" s="38">
        <v>42636</v>
      </c>
      <c r="C49" s="39" t="s">
        <v>59</v>
      </c>
      <c r="D49" s="37">
        <v>21</v>
      </c>
      <c r="E49" s="37">
        <v>0</v>
      </c>
      <c r="F49" s="37" t="s">
        <v>6</v>
      </c>
      <c r="G49" s="37">
        <v>1</v>
      </c>
      <c r="H49" s="37"/>
      <c r="I49" s="37"/>
      <c r="J49" s="37"/>
      <c r="K49" s="40" t="s">
        <v>16</v>
      </c>
      <c r="L49" s="41" t="s">
        <v>29</v>
      </c>
      <c r="M49" s="41"/>
      <c r="N49" s="39" t="s">
        <v>42</v>
      </c>
      <c r="O49" s="39"/>
    </row>
    <row r="50" spans="1:15" ht="14.25" customHeight="1" x14ac:dyDescent="0.2">
      <c r="A50" s="37">
        <v>2016</v>
      </c>
      <c r="B50" s="38">
        <v>42643</v>
      </c>
      <c r="C50" s="39" t="s">
        <v>28</v>
      </c>
      <c r="D50" s="37">
        <v>35</v>
      </c>
      <c r="E50" s="37">
        <v>49</v>
      </c>
      <c r="F50" s="37" t="s">
        <v>7</v>
      </c>
      <c r="G50" s="37"/>
      <c r="H50" s="37">
        <v>1</v>
      </c>
      <c r="I50" s="37"/>
      <c r="J50" s="37"/>
      <c r="K50" s="40" t="s">
        <v>16</v>
      </c>
      <c r="L50" s="41" t="s">
        <v>29</v>
      </c>
      <c r="M50" s="41"/>
      <c r="N50" s="39" t="s">
        <v>42</v>
      </c>
      <c r="O50" s="39"/>
    </row>
    <row r="51" spans="1:15" ht="14.25" customHeight="1" x14ac:dyDescent="0.2">
      <c r="A51" s="37">
        <v>2016</v>
      </c>
      <c r="B51" s="38">
        <v>42657</v>
      </c>
      <c r="C51" s="39" t="s">
        <v>38</v>
      </c>
      <c r="D51" s="37">
        <v>33</v>
      </c>
      <c r="E51" s="37">
        <v>28</v>
      </c>
      <c r="F51" s="37" t="s">
        <v>6</v>
      </c>
      <c r="G51" s="37">
        <v>1</v>
      </c>
      <c r="H51" s="37"/>
      <c r="I51" s="37"/>
      <c r="J51" s="37"/>
      <c r="K51" s="40" t="s">
        <v>16</v>
      </c>
      <c r="L51" s="41" t="s">
        <v>39</v>
      </c>
      <c r="M51" s="41"/>
      <c r="N51" s="39" t="s">
        <v>42</v>
      </c>
      <c r="O51" s="39"/>
    </row>
    <row r="52" spans="1:15" ht="14.25" customHeight="1" x14ac:dyDescent="0.2">
      <c r="A52" s="37">
        <v>2016</v>
      </c>
      <c r="B52" s="38">
        <v>42664</v>
      </c>
      <c r="C52" s="39" t="s">
        <v>48</v>
      </c>
      <c r="D52" s="37">
        <v>52</v>
      </c>
      <c r="E52" s="37">
        <v>14</v>
      </c>
      <c r="F52" s="37" t="s">
        <v>6</v>
      </c>
      <c r="G52" s="37">
        <v>1</v>
      </c>
      <c r="H52" s="37"/>
      <c r="I52" s="37"/>
      <c r="J52" s="37"/>
      <c r="K52" s="40" t="s">
        <v>15</v>
      </c>
      <c r="L52" s="41" t="s">
        <v>31</v>
      </c>
      <c r="M52" s="41"/>
      <c r="N52" s="39" t="s">
        <v>42</v>
      </c>
      <c r="O52" s="39"/>
    </row>
    <row r="53" spans="1:15" ht="14.25" customHeight="1" x14ac:dyDescent="0.2">
      <c r="A53" s="37">
        <v>2016</v>
      </c>
      <c r="B53" s="38">
        <v>42671</v>
      </c>
      <c r="C53" s="39" t="s">
        <v>47</v>
      </c>
      <c r="D53" s="37">
        <v>49</v>
      </c>
      <c r="E53" s="37">
        <v>14</v>
      </c>
      <c r="F53" s="37" t="s">
        <v>6</v>
      </c>
      <c r="G53" s="37">
        <v>1</v>
      </c>
      <c r="H53" s="37"/>
      <c r="I53" s="37"/>
      <c r="J53" s="37"/>
      <c r="K53" s="40" t="s">
        <v>16</v>
      </c>
      <c r="L53" s="41" t="s">
        <v>39</v>
      </c>
      <c r="M53" s="41"/>
      <c r="N53" s="39" t="s">
        <v>42</v>
      </c>
      <c r="O53" s="39"/>
    </row>
    <row r="54" spans="1:15" ht="14.25" customHeight="1" x14ac:dyDescent="0.2">
      <c r="A54" s="37">
        <v>2016</v>
      </c>
      <c r="B54" s="38">
        <v>42677</v>
      </c>
      <c r="C54" s="39" t="s">
        <v>43</v>
      </c>
      <c r="D54" s="37">
        <v>21</v>
      </c>
      <c r="E54" s="37">
        <v>0</v>
      </c>
      <c r="F54" s="37" t="s">
        <v>6</v>
      </c>
      <c r="G54" s="37">
        <v>1</v>
      </c>
      <c r="H54" s="37"/>
      <c r="I54" s="37"/>
      <c r="J54" s="37"/>
      <c r="K54" s="40" t="s">
        <v>15</v>
      </c>
      <c r="L54" s="41" t="s">
        <v>31</v>
      </c>
      <c r="M54" s="41"/>
      <c r="N54" s="39" t="s">
        <v>42</v>
      </c>
      <c r="O54" s="39"/>
    </row>
    <row r="55" spans="1:15" ht="14.25" customHeight="1" x14ac:dyDescent="0.2">
      <c r="A55" s="37">
        <v>2016</v>
      </c>
      <c r="B55" s="38">
        <v>42685</v>
      </c>
      <c r="C55" s="39" t="s">
        <v>62</v>
      </c>
      <c r="D55" s="37">
        <v>26</v>
      </c>
      <c r="E55" s="37">
        <v>30</v>
      </c>
      <c r="F55" s="37" t="s">
        <v>7</v>
      </c>
      <c r="G55" s="37"/>
      <c r="H55" s="37">
        <v>1</v>
      </c>
      <c r="I55" s="37"/>
      <c r="J55" s="37"/>
      <c r="K55" s="40" t="s">
        <v>16</v>
      </c>
      <c r="L55" s="41" t="s">
        <v>63</v>
      </c>
      <c r="M55" s="41"/>
      <c r="N55" s="39" t="s">
        <v>42</v>
      </c>
      <c r="O55" s="39" t="s">
        <v>64</v>
      </c>
    </row>
    <row r="56" spans="1:15" ht="14.25" customHeight="1" x14ac:dyDescent="0.2">
      <c r="A56" s="9" t="s">
        <v>17</v>
      </c>
      <c r="B56" s="10" t="s">
        <v>17</v>
      </c>
      <c r="F56" s="9" t="str">
        <f>IF(D56="","",IF(D56&gt;E56,"W",IF(D56&lt;E56,"L","T")))</f>
        <v/>
      </c>
      <c r="G56" s="9" t="str">
        <f>IF(D56&gt;E56,1,"")</f>
        <v/>
      </c>
      <c r="H56" s="9" t="str">
        <f>IF(D56&lt;E56,1,"")</f>
        <v/>
      </c>
      <c r="I56" s="9" t="str">
        <f>IF(F56="T",1,"")</f>
        <v/>
      </c>
      <c r="K56" s="12" t="s">
        <v>17</v>
      </c>
      <c r="L56" s="13" t="str">
        <f>IF(K56="Home","Clendenin","")</f>
        <v/>
      </c>
      <c r="N56" s="11" t="s">
        <v>17</v>
      </c>
      <c r="O56" s="47"/>
    </row>
    <row r="57" spans="1:15" ht="14.25" customHeight="1" x14ac:dyDescent="0.2">
      <c r="A57" s="16"/>
      <c r="D57" s="17">
        <f>SUM(D2:D56)</f>
        <v>1662</v>
      </c>
      <c r="E57" s="17">
        <f>SUM(E2:E56)</f>
        <v>1454</v>
      </c>
      <c r="G57" s="9">
        <f>SUM(G2:G56)</f>
        <v>30</v>
      </c>
      <c r="H57" s="9">
        <f>SUM(H2:H56)</f>
        <v>24</v>
      </c>
      <c r="I57" s="9">
        <f>SUM(I2:I56)</f>
        <v>0</v>
      </c>
      <c r="J57" s="18">
        <f>(G57+(I57/2))/(G57+H57+I57)</f>
        <v>0.55555555555555558</v>
      </c>
      <c r="O57" s="47" t="s">
        <v>58</v>
      </c>
    </row>
    <row r="58" spans="1:15" ht="14.25" customHeight="1" x14ac:dyDescent="0.2">
      <c r="A58" s="16"/>
      <c r="D58" s="19">
        <f>AVERAGE(D2:D56)</f>
        <v>30.777777777777779</v>
      </c>
      <c r="E58" s="19">
        <f>AVERAGE(E2:E56)</f>
        <v>26.925925925925927</v>
      </c>
      <c r="F58" s="19">
        <f>D58-E58</f>
        <v>3.8518518518518512</v>
      </c>
    </row>
  </sheetData>
  <conditionalFormatting sqref="F58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defaultGridColor="0" colorId="8" workbookViewId="0">
      <pane ySplit="1" topLeftCell="A2" activePane="bottomLeft" state="frozen"/>
      <selection pane="bottomLeft" activeCell="I16" sqref="I16"/>
    </sheetView>
  </sheetViews>
  <sheetFormatPr defaultRowHeight="14.25" customHeight="1" x14ac:dyDescent="0.2"/>
  <cols>
    <col min="1" max="1" width="5.28515625" style="27" customWidth="1"/>
    <col min="2" max="2" width="5" style="27" customWidth="1"/>
    <col min="3" max="3" width="5.42578125" style="27" customWidth="1"/>
    <col min="4" max="5" width="5.85546875" style="27" customWidth="1"/>
    <col min="6" max="6" width="7.42578125" style="27" customWidth="1"/>
    <col min="7" max="7" width="8" style="34" customWidth="1"/>
    <col min="8" max="8" width="8.140625" style="34" customWidth="1"/>
    <col min="9" max="10" width="7.85546875" style="30" customWidth="1"/>
    <col min="11" max="11" width="9.7109375" style="31" customWidth="1"/>
    <col min="12" max="12" width="7.28515625" style="31" customWidth="1"/>
    <col min="13" max="15" width="19.42578125" style="32" customWidth="1"/>
    <col min="16" max="16" width="12.7109375" style="32" customWidth="1"/>
    <col min="17" max="17" width="22.42578125" style="32" customWidth="1"/>
    <col min="18" max="18" width="5.42578125" style="27" customWidth="1"/>
    <col min="19" max="20" width="5.85546875" style="27" customWidth="1"/>
    <col min="21" max="21" width="7.42578125" style="27" customWidth="1"/>
    <col min="22" max="22" width="9.140625" style="27"/>
    <col min="23" max="23" width="9.140625" style="33"/>
    <col min="24" max="25" width="9.140625" style="27"/>
    <col min="26" max="16384" width="9.140625" style="32"/>
  </cols>
  <sheetData>
    <row r="1" spans="1:25" s="24" customFormat="1" ht="14.25" customHeight="1" x14ac:dyDescent="0.2">
      <c r="A1" s="20" t="s">
        <v>0</v>
      </c>
      <c r="B1" s="20" t="s">
        <v>18</v>
      </c>
      <c r="C1" s="20" t="s">
        <v>6</v>
      </c>
      <c r="D1" s="20" t="s">
        <v>7</v>
      </c>
      <c r="E1" s="20" t="s">
        <v>8</v>
      </c>
      <c r="F1" s="20" t="s">
        <v>19</v>
      </c>
      <c r="G1" s="21" t="s">
        <v>20</v>
      </c>
      <c r="H1" s="21" t="s">
        <v>21</v>
      </c>
      <c r="I1" s="22" t="s">
        <v>22</v>
      </c>
      <c r="J1" s="22" t="s">
        <v>22</v>
      </c>
      <c r="K1" s="23" t="s">
        <v>23</v>
      </c>
      <c r="L1" s="23" t="s">
        <v>24</v>
      </c>
      <c r="M1" s="20" t="s">
        <v>13</v>
      </c>
      <c r="N1" s="20" t="s">
        <v>13</v>
      </c>
      <c r="O1" s="20"/>
      <c r="P1" s="20"/>
      <c r="R1" s="20"/>
      <c r="S1" s="20"/>
      <c r="T1" s="20"/>
      <c r="U1" s="20"/>
      <c r="V1" s="25"/>
      <c r="W1" s="26"/>
      <c r="X1" s="25"/>
      <c r="Y1" s="25"/>
    </row>
    <row r="2" spans="1:25" ht="14.25" customHeight="1" x14ac:dyDescent="0.2">
      <c r="A2" s="27">
        <v>2012</v>
      </c>
      <c r="B2" s="27">
        <f t="shared" ref="B2:B6" si="0">C2+D2+E2</f>
        <v>10</v>
      </c>
      <c r="C2" s="27">
        <f>SUM(Patriot!G2:G11)</f>
        <v>3</v>
      </c>
      <c r="D2" s="27">
        <f>SUM(Patriot!H2:H11)</f>
        <v>7</v>
      </c>
      <c r="E2" s="27">
        <f>SUM(Patriot!I2:I11)</f>
        <v>0</v>
      </c>
      <c r="F2" s="28">
        <f t="shared" ref="F2:F6" si="1">SUM(C2+(E2/2))/(C2+D2+E2)</f>
        <v>0.3</v>
      </c>
      <c r="G2" s="29">
        <f>SUM(Patriot!D2:D11)</f>
        <v>233</v>
      </c>
      <c r="H2" s="29">
        <f>SUM(Patriot!E2:E11)</f>
        <v>288</v>
      </c>
      <c r="I2" s="30">
        <f t="shared" ref="I2" si="2">G2/B2</f>
        <v>23.3</v>
      </c>
      <c r="J2" s="30">
        <f t="shared" ref="J2" si="3">H2/B2</f>
        <v>28.8</v>
      </c>
      <c r="K2" s="31">
        <f t="shared" ref="K2" si="4">I2-J2</f>
        <v>-5.5</v>
      </c>
      <c r="L2" s="28">
        <f t="shared" ref="L2" si="5">(G2)/(G2+H2)</f>
        <v>0.44721689059500958</v>
      </c>
      <c r="M2" s="32" t="s">
        <v>61</v>
      </c>
      <c r="U2" s="28"/>
    </row>
    <row r="3" spans="1:25" ht="14.25" customHeight="1" x14ac:dyDescent="0.2">
      <c r="A3" s="27">
        <v>2013</v>
      </c>
      <c r="B3" s="27">
        <f t="shared" si="0"/>
        <v>11</v>
      </c>
      <c r="C3" s="27">
        <f>SUM(Patriot!G12:G22)</f>
        <v>8</v>
      </c>
      <c r="D3" s="27">
        <f>SUM(Patriot!H12:H22)</f>
        <v>3</v>
      </c>
      <c r="E3" s="27">
        <f>SUM(Patriot!I12:I22)</f>
        <v>0</v>
      </c>
      <c r="F3" s="28">
        <f t="shared" si="1"/>
        <v>0.72727272727272729</v>
      </c>
      <c r="G3" s="29">
        <f>SUM(Patriot!D12:D22)</f>
        <v>378</v>
      </c>
      <c r="H3" s="29">
        <f>SUM(Patriot!E12:E22)</f>
        <v>217</v>
      </c>
      <c r="I3" s="30">
        <f t="shared" ref="I3" si="6">G3/B3</f>
        <v>34.363636363636367</v>
      </c>
      <c r="J3" s="30">
        <f t="shared" ref="J3" si="7">H3/B3</f>
        <v>19.727272727272727</v>
      </c>
      <c r="K3" s="31">
        <f t="shared" ref="K3" si="8">I3-J3</f>
        <v>14.63636363636364</v>
      </c>
      <c r="L3" s="28">
        <f t="shared" ref="L3" si="9">(G3)/(G3+H3)</f>
        <v>0.63529411764705879</v>
      </c>
      <c r="M3" s="32" t="s">
        <v>61</v>
      </c>
      <c r="U3" s="28"/>
    </row>
    <row r="4" spans="1:25" ht="14.25" customHeight="1" x14ac:dyDescent="0.2">
      <c r="A4" s="27">
        <v>2014</v>
      </c>
      <c r="B4" s="27">
        <f t="shared" si="0"/>
        <v>12</v>
      </c>
      <c r="C4" s="27">
        <f>SUM(Patriot!G23:G34)</f>
        <v>9</v>
      </c>
      <c r="D4" s="27">
        <f>SUM(Patriot!H23:H34)</f>
        <v>3</v>
      </c>
      <c r="E4" s="27">
        <f>SUM(Patriot!I23:I34)</f>
        <v>0</v>
      </c>
      <c r="F4" s="28">
        <f t="shared" si="1"/>
        <v>0.75</v>
      </c>
      <c r="G4" s="29">
        <f>SUM(Patriot!D23:D34)</f>
        <v>483</v>
      </c>
      <c r="H4" s="29">
        <f>SUM(Patriot!E23:E34)</f>
        <v>355</v>
      </c>
      <c r="I4" s="30">
        <f t="shared" ref="I4" si="10">G4/B4</f>
        <v>40.25</v>
      </c>
      <c r="J4" s="30">
        <f t="shared" ref="J4" si="11">H4/B4</f>
        <v>29.583333333333332</v>
      </c>
      <c r="K4" s="31">
        <f t="shared" ref="K4" si="12">I4-J4</f>
        <v>10.666666666666668</v>
      </c>
      <c r="L4" s="28">
        <f t="shared" ref="L4" si="13">(G4)/(G4+H4)</f>
        <v>0.57637231503579955</v>
      </c>
      <c r="M4" s="32" t="s">
        <v>61</v>
      </c>
      <c r="U4" s="28"/>
    </row>
    <row r="5" spans="1:25" ht="14.25" customHeight="1" x14ac:dyDescent="0.2">
      <c r="A5" s="27">
        <v>2015</v>
      </c>
      <c r="B5" s="27">
        <f t="shared" si="0"/>
        <v>10</v>
      </c>
      <c r="C5" s="27">
        <f>SUM(Patriot!G35:G44)</f>
        <v>4</v>
      </c>
      <c r="D5" s="27">
        <f>SUM(Patriot!H35:H44)</f>
        <v>6</v>
      </c>
      <c r="E5" s="27">
        <f>SUM(Patriot!I35:I44)</f>
        <v>0</v>
      </c>
      <c r="F5" s="28">
        <f t="shared" si="1"/>
        <v>0.4</v>
      </c>
      <c r="G5" s="29">
        <f>SUM(Patriot!D35:D44)</f>
        <v>239</v>
      </c>
      <c r="H5" s="29">
        <f>SUM(Patriot!E35:E44)</f>
        <v>359</v>
      </c>
      <c r="I5" s="30">
        <f t="shared" ref="I5" si="14">G5/B5</f>
        <v>23.9</v>
      </c>
      <c r="J5" s="30">
        <f t="shared" ref="J5" si="15">H5/B5</f>
        <v>35.9</v>
      </c>
      <c r="K5" s="31">
        <f t="shared" ref="K5" si="16">I5-J5</f>
        <v>-12</v>
      </c>
      <c r="L5" s="28">
        <f t="shared" ref="L5" si="17">(G5)/(G5+H5)</f>
        <v>0.39966555183946489</v>
      </c>
      <c r="M5" s="32" t="s">
        <v>61</v>
      </c>
      <c r="U5" s="28"/>
    </row>
    <row r="6" spans="1:25" ht="14.25" customHeight="1" x14ac:dyDescent="0.2">
      <c r="A6" s="27">
        <v>2016</v>
      </c>
      <c r="B6" s="27">
        <f t="shared" si="0"/>
        <v>11</v>
      </c>
      <c r="C6" s="27">
        <f>SUM(Patriot!G45:G55)</f>
        <v>6</v>
      </c>
      <c r="D6" s="27">
        <f>SUM(Patriot!H45:H55)</f>
        <v>5</v>
      </c>
      <c r="E6" s="27">
        <f>SUM(Patriot!I45:I55)</f>
        <v>0</v>
      </c>
      <c r="F6" s="28">
        <f t="shared" si="1"/>
        <v>0.54545454545454541</v>
      </c>
      <c r="G6" s="29">
        <f>SUM(Patriot!D45:D55)</f>
        <v>329</v>
      </c>
      <c r="H6" s="29">
        <f>SUM(Patriot!E45:E55)</f>
        <v>235</v>
      </c>
      <c r="I6" s="30">
        <f t="shared" ref="I6" si="18">G6/B6</f>
        <v>29.90909090909091</v>
      </c>
      <c r="J6" s="30">
        <f t="shared" ref="J6" si="19">H6/B6</f>
        <v>21.363636363636363</v>
      </c>
      <c r="K6" s="31">
        <f t="shared" ref="K6" si="20">I6-J6</f>
        <v>8.5454545454545467</v>
      </c>
      <c r="L6" s="28">
        <f t="shared" ref="L6" si="21">(G6)/(G6+H6)</f>
        <v>0.58333333333333337</v>
      </c>
      <c r="M6" s="32" t="s">
        <v>61</v>
      </c>
      <c r="U6" s="28"/>
    </row>
    <row r="7" spans="1:25" s="27" customFormat="1" ht="14.25" customHeight="1" x14ac:dyDescent="0.2">
      <c r="B7" s="27" t="s">
        <v>17</v>
      </c>
      <c r="F7" s="28"/>
      <c r="G7" s="34"/>
      <c r="H7" s="34"/>
      <c r="I7" s="30" t="s">
        <v>17</v>
      </c>
      <c r="J7" s="30" t="s">
        <v>17</v>
      </c>
      <c r="K7" s="31" t="s">
        <v>17</v>
      </c>
      <c r="L7" s="28" t="s">
        <v>17</v>
      </c>
      <c r="M7" s="32"/>
      <c r="N7" s="32"/>
      <c r="O7" s="32"/>
      <c r="P7" s="32"/>
      <c r="Q7" s="32"/>
      <c r="U7" s="28"/>
      <c r="W7" s="33"/>
    </row>
    <row r="8" spans="1:25" s="27" customFormat="1" ht="14.25" customHeight="1" x14ac:dyDescent="0.2">
      <c r="B8" s="27">
        <f>SUM(B2:B7)</f>
        <v>54</v>
      </c>
      <c r="C8" s="27">
        <f>SUM(C2:C7)</f>
        <v>30</v>
      </c>
      <c r="D8" s="27">
        <f>SUM(D2:D7)</f>
        <v>24</v>
      </c>
      <c r="E8" s="27">
        <f>SUM(E2:E7)</f>
        <v>0</v>
      </c>
      <c r="F8" s="28">
        <f>(C8+(E8/2))/(C8+D8+E8)</f>
        <v>0.55555555555555558</v>
      </c>
      <c r="G8" s="29">
        <f>SUM(G2:G7)</f>
        <v>1662</v>
      </c>
      <c r="H8" s="29">
        <f>SUM(H2:H7)</f>
        <v>1454</v>
      </c>
      <c r="I8" s="35">
        <f>G8/B8</f>
        <v>30.777777777777779</v>
      </c>
      <c r="J8" s="35">
        <f>H8/B8</f>
        <v>26.925925925925927</v>
      </c>
      <c r="K8" s="31">
        <f>I8-J8</f>
        <v>3.8518518518518512</v>
      </c>
      <c r="L8" s="28">
        <f>(G8)/(G8+H8)</f>
        <v>0.53337612323491657</v>
      </c>
      <c r="M8" s="32"/>
      <c r="N8" s="32"/>
      <c r="O8" s="32"/>
      <c r="P8" s="32"/>
      <c r="Q8" s="32"/>
      <c r="U8" s="28"/>
      <c r="W8" s="33"/>
    </row>
    <row r="9" spans="1:25" s="27" customFormat="1" ht="14.25" customHeight="1" x14ac:dyDescent="0.2">
      <c r="C9" s="27" t="s">
        <v>17</v>
      </c>
      <c r="D9" s="27" t="s">
        <v>17</v>
      </c>
      <c r="E9" s="27" t="s">
        <v>17</v>
      </c>
      <c r="G9" s="35">
        <f>AVERAGE(G2:G7)</f>
        <v>332.4</v>
      </c>
      <c r="H9" s="35">
        <f>AVERAGE(H2:H7)</f>
        <v>290.8</v>
      </c>
      <c r="I9" s="30"/>
      <c r="J9" s="30"/>
      <c r="K9" s="31"/>
      <c r="L9" s="31"/>
      <c r="M9" s="32" t="s">
        <v>25</v>
      </c>
      <c r="N9" s="32" t="s">
        <v>17</v>
      </c>
      <c r="O9" s="32" t="s">
        <v>17</v>
      </c>
      <c r="P9" s="32" t="s">
        <v>17</v>
      </c>
      <c r="Q9" s="32"/>
      <c r="W9" s="33"/>
    </row>
    <row r="10" spans="1:25" s="27" customFormat="1" ht="14.25" customHeight="1" x14ac:dyDescent="0.2">
      <c r="G10" s="36"/>
      <c r="H10" s="36"/>
      <c r="I10" s="30"/>
      <c r="J10" s="30"/>
      <c r="K10" s="31"/>
      <c r="L10" s="31"/>
      <c r="M10" s="32" t="s">
        <v>17</v>
      </c>
      <c r="N10" s="32"/>
      <c r="O10" s="32"/>
      <c r="P10" s="32"/>
      <c r="Q10" s="32"/>
      <c r="W10" s="3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zoomScaleNormal="100" workbookViewId="0">
      <pane ySplit="1" topLeftCell="A2" activePane="bottomLeft" state="frozen"/>
      <selection pane="bottomLeft" activeCell="C14" sqref="C14"/>
    </sheetView>
  </sheetViews>
  <sheetFormatPr defaultRowHeight="14.25" customHeight="1" x14ac:dyDescent="0.2"/>
  <cols>
    <col min="1" max="1" width="6" style="9" customWidth="1"/>
    <col min="2" max="2" width="6.7109375" style="10" customWidth="1"/>
    <col min="3" max="3" width="28" style="11" customWidth="1"/>
    <col min="4" max="4" width="7.28515625" style="9" customWidth="1"/>
    <col min="5" max="5" width="7.42578125" style="9" customWidth="1"/>
    <col min="6" max="6" width="6.7109375" style="9" customWidth="1"/>
    <col min="7" max="8" width="4.5703125" style="9" customWidth="1"/>
    <col min="9" max="9" width="3.42578125" style="9" customWidth="1"/>
    <col min="10" max="10" width="5.85546875" style="9" customWidth="1"/>
    <col min="11" max="11" width="7.5703125" style="12" customWidth="1"/>
    <col min="12" max="12" width="24.85546875" style="15" customWidth="1"/>
    <col min="13" max="13" width="32.5703125" style="13" customWidth="1"/>
    <col min="14" max="14" width="24.28515625" style="11" customWidth="1"/>
    <col min="15" max="15" width="36.28515625" style="11" customWidth="1"/>
    <col min="16" max="16384" width="9.140625" style="14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42">
        <v>2013</v>
      </c>
      <c r="B2" s="43">
        <v>42689</v>
      </c>
      <c r="C2" s="44" t="s">
        <v>49</v>
      </c>
      <c r="D2" s="42">
        <v>13</v>
      </c>
      <c r="E2" s="42">
        <v>35</v>
      </c>
      <c r="F2" s="42" t="s">
        <v>7</v>
      </c>
      <c r="G2" s="42"/>
      <c r="H2" s="42">
        <v>1</v>
      </c>
      <c r="I2" s="42"/>
      <c r="J2" s="42"/>
      <c r="K2" s="45" t="s">
        <v>15</v>
      </c>
      <c r="L2" s="46" t="s">
        <v>31</v>
      </c>
      <c r="M2" s="46"/>
      <c r="N2" s="44" t="s">
        <v>42</v>
      </c>
      <c r="O2" s="44" t="s">
        <v>50</v>
      </c>
    </row>
    <row r="3" spans="1:15" ht="14.25" customHeight="1" x14ac:dyDescent="0.2">
      <c r="A3" s="37">
        <v>2014</v>
      </c>
      <c r="B3" s="38">
        <v>42688</v>
      </c>
      <c r="C3" s="39" t="s">
        <v>54</v>
      </c>
      <c r="D3" s="37">
        <v>48</v>
      </c>
      <c r="E3" s="37">
        <v>21</v>
      </c>
      <c r="F3" s="37" t="s">
        <v>6</v>
      </c>
      <c r="G3" s="37">
        <v>1</v>
      </c>
      <c r="H3" s="37"/>
      <c r="I3" s="37"/>
      <c r="J3" s="37"/>
      <c r="K3" s="40" t="s">
        <v>15</v>
      </c>
      <c r="L3" s="41" t="s">
        <v>31</v>
      </c>
      <c r="M3" s="41"/>
      <c r="N3" s="39" t="s">
        <v>42</v>
      </c>
      <c r="O3" s="39" t="s">
        <v>50</v>
      </c>
    </row>
    <row r="4" spans="1:15" ht="14.25" customHeight="1" x14ac:dyDescent="0.2">
      <c r="A4" s="37">
        <v>2014</v>
      </c>
      <c r="B4" s="38">
        <v>42695</v>
      </c>
      <c r="C4" s="39" t="s">
        <v>55</v>
      </c>
      <c r="D4" s="37">
        <v>28</v>
      </c>
      <c r="E4" s="37">
        <v>62</v>
      </c>
      <c r="F4" s="37" t="s">
        <v>7</v>
      </c>
      <c r="G4" s="37"/>
      <c r="H4" s="37">
        <v>1</v>
      </c>
      <c r="I4" s="37"/>
      <c r="J4" s="37"/>
      <c r="K4" s="40" t="s">
        <v>16</v>
      </c>
      <c r="L4" s="41" t="s">
        <v>56</v>
      </c>
      <c r="M4" s="41"/>
      <c r="N4" s="39" t="s">
        <v>42</v>
      </c>
      <c r="O4" s="39" t="s">
        <v>57</v>
      </c>
    </row>
    <row r="5" spans="1:15" ht="14.25" customHeight="1" x14ac:dyDescent="0.2">
      <c r="A5" s="42">
        <v>2016</v>
      </c>
      <c r="B5" s="43">
        <v>42685</v>
      </c>
      <c r="C5" s="44" t="s">
        <v>62</v>
      </c>
      <c r="D5" s="42">
        <v>26</v>
      </c>
      <c r="E5" s="42">
        <v>30</v>
      </c>
      <c r="F5" s="42" t="s">
        <v>7</v>
      </c>
      <c r="G5" s="42"/>
      <c r="H5" s="42">
        <v>1</v>
      </c>
      <c r="I5" s="42"/>
      <c r="J5" s="42"/>
      <c r="K5" s="45" t="s">
        <v>16</v>
      </c>
      <c r="L5" s="46" t="s">
        <v>63</v>
      </c>
      <c r="M5" s="46"/>
      <c r="N5" s="44" t="s">
        <v>42</v>
      </c>
      <c r="O5" s="44" t="s">
        <v>64</v>
      </c>
    </row>
    <row r="6" spans="1:15" ht="14.25" customHeight="1" x14ac:dyDescent="0.2">
      <c r="A6" s="9" t="s">
        <v>17</v>
      </c>
      <c r="B6" s="10" t="s">
        <v>17</v>
      </c>
      <c r="F6" s="9" t="str">
        <f>IF(D6="","",IF(D6&gt;E6,"W",IF(D6&lt;E6,"L","T")))</f>
        <v/>
      </c>
      <c r="G6" s="9" t="str">
        <f>IF(D6&gt;E6,1,"")</f>
        <v/>
      </c>
      <c r="H6" s="9" t="str">
        <f>IF(D6&lt;E6,1,"")</f>
        <v/>
      </c>
      <c r="I6" s="9" t="str">
        <f>IF(F6="T",1,"")</f>
        <v/>
      </c>
      <c r="K6" s="12" t="s">
        <v>17</v>
      </c>
      <c r="L6" s="13" t="str">
        <f>IF(K6="Home","Clendenin","")</f>
        <v/>
      </c>
      <c r="N6" s="11" t="s">
        <v>17</v>
      </c>
      <c r="O6" s="47"/>
    </row>
    <row r="7" spans="1:15" ht="14.25" customHeight="1" x14ac:dyDescent="0.2">
      <c r="A7" s="16"/>
      <c r="D7" s="17">
        <f>SUM(D2:D6)</f>
        <v>115</v>
      </c>
      <c r="E7" s="17">
        <f>SUM(E2:E6)</f>
        <v>148</v>
      </c>
      <c r="G7" s="9">
        <f>SUM(G2:G6)</f>
        <v>1</v>
      </c>
      <c r="H7" s="9">
        <f>SUM(H2:H6)</f>
        <v>3</v>
      </c>
      <c r="I7" s="9">
        <f>SUM(I2:I6)</f>
        <v>0</v>
      </c>
      <c r="J7" s="18">
        <f>(G7+(I7/2))/(G7+H7+I7)</f>
        <v>0.25</v>
      </c>
      <c r="O7" s="47" t="s">
        <v>58</v>
      </c>
    </row>
    <row r="8" spans="1:15" ht="14.25" customHeight="1" x14ac:dyDescent="0.2">
      <c r="A8" s="16"/>
      <c r="D8" s="19">
        <f>AVERAGE(D2:D6)</f>
        <v>28.75</v>
      </c>
      <c r="E8" s="19">
        <f>AVERAGE(E2:E6)</f>
        <v>37</v>
      </c>
      <c r="F8" s="19">
        <f>D8-E8</f>
        <v>-8.25</v>
      </c>
    </row>
  </sheetData>
  <conditionalFormatting sqref="F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Patriot</vt:lpstr>
      <vt:lpstr>Yearly</vt:lpstr>
      <vt:lpstr>playoffs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2016-06-10T00:28:28Z</dcterms:created>
  <dcterms:modified xsi:type="dcterms:W3CDTF">2016-11-15T14:49:21Z</dcterms:modified>
</cp:coreProperties>
</file>