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comments51.xml" ContentType="application/vnd.openxmlformats-officedocument.spreadsheetml.comments+xml"/>
  <Override PartName="/xl/drawings/drawing52.xml" ContentType="application/vnd.openxmlformats-officedocument.drawing+xml"/>
  <Override PartName="/xl/comments5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10" windowHeight="8235" tabRatio="841"/>
  </bookViews>
  <sheets>
    <sheet name="Potomac" sheetId="1" r:id="rId1"/>
    <sheet name="Yearly" sheetId="2" r:id="rId2"/>
    <sheet name="playoffs" sheetId="3" r:id="rId3"/>
    <sheet name="Albemarle" sheetId="4" r:id="rId4"/>
    <sheet name="Amherst County" sheetId="6" r:id="rId5"/>
    <sheet name="Anascostia" sheetId="7" r:id="rId6"/>
    <sheet name="Battlefield" sheetId="8" r:id="rId7"/>
    <sheet name="Bishop O'Connell" sheetId="9" r:id="rId8"/>
    <sheet name="Brooke Point" sheetId="10" r:id="rId9"/>
    <sheet name="CD Hylton" sheetId="11" r:id="rId10"/>
    <sheet name="Cave Spring" sheetId="12" r:id="rId11"/>
    <sheet name="Colonial Forge" sheetId="13" r:id="rId12"/>
    <sheet name="Courtland" sheetId="14" r:id="rId13"/>
    <sheet name="Culpeper County" sheetId="15" r:id="rId14"/>
    <sheet name="EC Glass" sheetId="16" r:id="rId15"/>
    <sheet name="Fairfax" sheetId="17" r:id="rId16"/>
    <sheet name="Fauquier" sheetId="18" r:id="rId17"/>
    <sheet name="Forest Park" sheetId="19" r:id="rId18"/>
    <sheet name="Fork Union" sheetId="20" r:id="rId19"/>
    <sheet name="Freedom Woodbridge" sheetId="21" r:id="rId20"/>
    <sheet name="GW Danville" sheetId="22" r:id="rId21"/>
    <sheet name="Gar-Field" sheetId="23" r:id="rId22"/>
    <sheet name="George Marshall" sheetId="24" r:id="rId23"/>
    <sheet name="HD Woodson" sheetId="25" r:id="rId24"/>
    <sheet name="Hanover" sheetId="26" r:id="rId25"/>
    <sheet name="Hayfield" sheetId="27" r:id="rId26"/>
    <sheet name="Heritage Lynchburg" sheetId="28" r:id="rId27"/>
    <sheet name="Hopewell" sheetId="29" r:id="rId28"/>
    <sheet name="James Robinson" sheetId="30" r:id="rId29"/>
    <sheet name="James Wood" sheetId="31" r:id="rId30"/>
    <sheet name="Jefferson" sheetId="32" r:id="rId31"/>
    <sheet name="Lee-Davis" sheetId="33" r:id="rId32"/>
    <sheet name="Massaponax" sheetId="34" r:id="rId33"/>
    <sheet name="Mtn View" sheetId="35" r:id="rId34"/>
    <sheet name="N Stafford" sheetId="36" r:id="rId35"/>
    <sheet name="Osbourn" sheetId="37" r:id="rId36"/>
    <sheet name="Osbourn Park" sheetId="38" r:id="rId37"/>
    <sheet name="Patrick Henry Ashland" sheetId="39" r:id="rId38"/>
    <sheet name="Patriot" sheetId="40" r:id="rId39"/>
    <sheet name="Petersburg" sheetId="41" r:id="rId40"/>
    <sheet name="Phoebus" sheetId="42" r:id="rId41"/>
    <sheet name="Pulaski County" sheetId="43" r:id="rId42"/>
    <sheet name="South Lakes" sheetId="44" r:id="rId43"/>
    <sheet name="St. Stephens" sheetId="45" r:id="rId44"/>
    <sheet name="Stafford" sheetId="46" r:id="rId45"/>
    <sheet name="Stone Bridge" sheetId="47" r:id="rId46"/>
    <sheet name="S Jackson Manassas" sheetId="48" r:id="rId47"/>
    <sheet name="Thomas Dale" sheetId="49" r:id="rId48"/>
    <sheet name="Thomas Edison" sheetId="50" r:id="rId49"/>
    <sheet name="Varina" sheetId="51" r:id="rId50"/>
    <sheet name="W Potomac" sheetId="52" r:id="rId51"/>
    <sheet name="Woodbridge" sheetId="53" r:id="rId52"/>
    <sheet name="W Wilson Portsmouth" sheetId="54" r:id="rId5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4" l="1"/>
  <c r="D5" i="54"/>
  <c r="F5" i="54" s="1"/>
  <c r="I4" i="54"/>
  <c r="H4" i="54"/>
  <c r="G4" i="54"/>
  <c r="E4" i="54"/>
  <c r="D4" i="54"/>
  <c r="L3" i="54"/>
  <c r="H3" i="54"/>
  <c r="G3" i="54"/>
  <c r="F3" i="54"/>
  <c r="I3" i="54" s="1"/>
  <c r="E40" i="53"/>
  <c r="D40" i="53"/>
  <c r="I39" i="53"/>
  <c r="H39" i="53"/>
  <c r="G39" i="53"/>
  <c r="E39" i="53"/>
  <c r="D39" i="53"/>
  <c r="L38" i="53"/>
  <c r="H38" i="53"/>
  <c r="G38" i="53"/>
  <c r="F38" i="53"/>
  <c r="I38" i="53" s="1"/>
  <c r="E5" i="52"/>
  <c r="D5" i="52"/>
  <c r="I4" i="52"/>
  <c r="H4" i="52"/>
  <c r="G4" i="52"/>
  <c r="J4" i="52" s="1"/>
  <c r="E4" i="52"/>
  <c r="D4" i="52"/>
  <c r="L3" i="52"/>
  <c r="H3" i="52"/>
  <c r="G3" i="52"/>
  <c r="F3" i="52"/>
  <c r="I3" i="52" s="1"/>
  <c r="E5" i="51"/>
  <c r="D5" i="51"/>
  <c r="F5" i="51" s="1"/>
  <c r="I4" i="51"/>
  <c r="H4" i="51"/>
  <c r="G4" i="51"/>
  <c r="E4" i="51"/>
  <c r="D4" i="51"/>
  <c r="L3" i="51"/>
  <c r="I3" i="51"/>
  <c r="H3" i="51"/>
  <c r="G3" i="51"/>
  <c r="F3" i="51"/>
  <c r="E5" i="50"/>
  <c r="D5" i="50"/>
  <c r="I4" i="50"/>
  <c r="H4" i="50"/>
  <c r="G4" i="50"/>
  <c r="E4" i="50"/>
  <c r="D4" i="50"/>
  <c r="L3" i="50"/>
  <c r="H3" i="50"/>
  <c r="G3" i="50"/>
  <c r="F3" i="50"/>
  <c r="I3" i="50" s="1"/>
  <c r="E5" i="49"/>
  <c r="D5" i="49"/>
  <c r="F5" i="49" s="1"/>
  <c r="I4" i="49"/>
  <c r="H4" i="49"/>
  <c r="G4" i="49"/>
  <c r="E4" i="49"/>
  <c r="D4" i="49"/>
  <c r="L3" i="49"/>
  <c r="H3" i="49"/>
  <c r="G3" i="49"/>
  <c r="F3" i="49"/>
  <c r="I3" i="49" s="1"/>
  <c r="E39" i="48"/>
  <c r="D39" i="48"/>
  <c r="I38" i="48"/>
  <c r="H38" i="48"/>
  <c r="G38" i="48"/>
  <c r="J38" i="48" s="1"/>
  <c r="E38" i="48"/>
  <c r="D38" i="48"/>
  <c r="L37" i="48"/>
  <c r="I37" i="48"/>
  <c r="H37" i="48"/>
  <c r="G37" i="48"/>
  <c r="F37" i="48"/>
  <c r="E5" i="47"/>
  <c r="D5" i="47"/>
  <c r="I4" i="47"/>
  <c r="H4" i="47"/>
  <c r="G4" i="47"/>
  <c r="J4" i="47" s="1"/>
  <c r="E4" i="47"/>
  <c r="D4" i="47"/>
  <c r="L3" i="47"/>
  <c r="H3" i="47"/>
  <c r="G3" i="47"/>
  <c r="F3" i="47"/>
  <c r="I3" i="47" s="1"/>
  <c r="E28" i="46"/>
  <c r="D28" i="46"/>
  <c r="I27" i="46"/>
  <c r="H27" i="46"/>
  <c r="G27" i="46"/>
  <c r="E27" i="46"/>
  <c r="D27" i="46"/>
  <c r="L26" i="46"/>
  <c r="H26" i="46"/>
  <c r="G26" i="46"/>
  <c r="F26" i="46"/>
  <c r="I26" i="46" s="1"/>
  <c r="E5" i="45"/>
  <c r="D5" i="45"/>
  <c r="F5" i="45" s="1"/>
  <c r="I4" i="45"/>
  <c r="H4" i="45"/>
  <c r="G4" i="45"/>
  <c r="E4" i="45"/>
  <c r="D4" i="45"/>
  <c r="L3" i="45"/>
  <c r="H3" i="45"/>
  <c r="G3" i="45"/>
  <c r="F3" i="45"/>
  <c r="I3" i="45" s="1"/>
  <c r="E6" i="44"/>
  <c r="D6" i="44"/>
  <c r="F6" i="44" s="1"/>
  <c r="I5" i="44"/>
  <c r="H5" i="44"/>
  <c r="G5" i="44"/>
  <c r="E5" i="44"/>
  <c r="D5" i="44"/>
  <c r="L4" i="44"/>
  <c r="H4" i="44"/>
  <c r="G4" i="44"/>
  <c r="F4" i="44"/>
  <c r="I4" i="44" s="1"/>
  <c r="E5" i="43"/>
  <c r="D5" i="43"/>
  <c r="F5" i="43" s="1"/>
  <c r="I4" i="43"/>
  <c r="H4" i="43"/>
  <c r="G4" i="43"/>
  <c r="E4" i="43"/>
  <c r="D4" i="43"/>
  <c r="L3" i="43"/>
  <c r="H3" i="43"/>
  <c r="G3" i="43"/>
  <c r="F3" i="43"/>
  <c r="I3" i="43" s="1"/>
  <c r="E5" i="42"/>
  <c r="D5" i="42"/>
  <c r="I4" i="42"/>
  <c r="H4" i="42"/>
  <c r="G4" i="42"/>
  <c r="E4" i="42"/>
  <c r="D4" i="42"/>
  <c r="L3" i="42"/>
  <c r="H3" i="42"/>
  <c r="G3" i="42"/>
  <c r="F3" i="42"/>
  <c r="I3" i="42" s="1"/>
  <c r="E8" i="41"/>
  <c r="D8" i="41"/>
  <c r="F8" i="41" s="1"/>
  <c r="I7" i="41"/>
  <c r="H7" i="41"/>
  <c r="G7" i="41"/>
  <c r="E7" i="41"/>
  <c r="D7" i="41"/>
  <c r="L6" i="41"/>
  <c r="H6" i="41"/>
  <c r="G6" i="41"/>
  <c r="F6" i="41"/>
  <c r="I6" i="41" s="1"/>
  <c r="E6" i="40"/>
  <c r="D6" i="40"/>
  <c r="I5" i="40"/>
  <c r="H5" i="40"/>
  <c r="J5" i="40" s="1"/>
  <c r="G5" i="40"/>
  <c r="E5" i="40"/>
  <c r="D5" i="40"/>
  <c r="L4" i="40"/>
  <c r="H4" i="40"/>
  <c r="G4" i="40"/>
  <c r="F4" i="40"/>
  <c r="I4" i="40" s="1"/>
  <c r="E5" i="39"/>
  <c r="D5" i="39"/>
  <c r="F5" i="39" s="1"/>
  <c r="I4" i="39"/>
  <c r="H4" i="39"/>
  <c r="G4" i="39"/>
  <c r="E4" i="39"/>
  <c r="D4" i="39"/>
  <c r="L3" i="39"/>
  <c r="H3" i="39"/>
  <c r="G3" i="39"/>
  <c r="F3" i="39"/>
  <c r="I3" i="39" s="1"/>
  <c r="E39" i="38"/>
  <c r="D39" i="38"/>
  <c r="F39" i="38" s="1"/>
  <c r="I38" i="38"/>
  <c r="H38" i="38"/>
  <c r="G38" i="38"/>
  <c r="E38" i="38"/>
  <c r="D38" i="38"/>
  <c r="L37" i="38"/>
  <c r="H37" i="38"/>
  <c r="G37" i="38"/>
  <c r="F37" i="38"/>
  <c r="I37" i="38" s="1"/>
  <c r="E26" i="37"/>
  <c r="D26" i="37"/>
  <c r="F26" i="37" s="1"/>
  <c r="I25" i="37"/>
  <c r="H25" i="37"/>
  <c r="G25" i="37"/>
  <c r="E25" i="37"/>
  <c r="D25" i="37"/>
  <c r="L24" i="37"/>
  <c r="H24" i="37"/>
  <c r="G24" i="37"/>
  <c r="F24" i="37"/>
  <c r="I24" i="37" s="1"/>
  <c r="E36" i="36"/>
  <c r="D36" i="36"/>
  <c r="F36" i="36" s="1"/>
  <c r="I35" i="36"/>
  <c r="H35" i="36"/>
  <c r="G35" i="36"/>
  <c r="E35" i="36"/>
  <c r="D35" i="36"/>
  <c r="L34" i="36"/>
  <c r="H34" i="36"/>
  <c r="G34" i="36"/>
  <c r="F34" i="36"/>
  <c r="I34" i="36" s="1"/>
  <c r="E8" i="35"/>
  <c r="D8" i="35"/>
  <c r="I7" i="35"/>
  <c r="H7" i="35"/>
  <c r="G7" i="35"/>
  <c r="E7" i="35"/>
  <c r="D7" i="35"/>
  <c r="L6" i="35"/>
  <c r="H6" i="35"/>
  <c r="G6" i="35"/>
  <c r="F6" i="35"/>
  <c r="I6" i="35" s="1"/>
  <c r="E7" i="34"/>
  <c r="D7" i="34"/>
  <c r="I6" i="34"/>
  <c r="H6" i="34"/>
  <c r="G6" i="34"/>
  <c r="J6" i="34" s="1"/>
  <c r="E6" i="34"/>
  <c r="D6" i="34"/>
  <c r="L5" i="34"/>
  <c r="H5" i="34"/>
  <c r="G5" i="34"/>
  <c r="F5" i="34"/>
  <c r="I5" i="34" s="1"/>
  <c r="E5" i="33"/>
  <c r="D5" i="33"/>
  <c r="I4" i="33"/>
  <c r="H4" i="33"/>
  <c r="G4" i="33"/>
  <c r="E4" i="33"/>
  <c r="D4" i="33"/>
  <c r="L3" i="33"/>
  <c r="H3" i="33"/>
  <c r="G3" i="33"/>
  <c r="F3" i="33"/>
  <c r="I3" i="33" s="1"/>
  <c r="E6" i="32"/>
  <c r="D6" i="32"/>
  <c r="I5" i="32"/>
  <c r="H5" i="32"/>
  <c r="G5" i="32"/>
  <c r="E5" i="32"/>
  <c r="D5" i="32"/>
  <c r="L4" i="32"/>
  <c r="H4" i="32"/>
  <c r="G4" i="32"/>
  <c r="F4" i="32"/>
  <c r="I4" i="32" s="1"/>
  <c r="E15" i="31"/>
  <c r="D15" i="31"/>
  <c r="F15" i="31" s="1"/>
  <c r="I14" i="31"/>
  <c r="H14" i="31"/>
  <c r="G14" i="31"/>
  <c r="E14" i="31"/>
  <c r="D14" i="31"/>
  <c r="L13" i="31"/>
  <c r="H13" i="31"/>
  <c r="G13" i="31"/>
  <c r="F13" i="31"/>
  <c r="I13" i="31" s="1"/>
  <c r="E5" i="30"/>
  <c r="D5" i="30"/>
  <c r="I4" i="30"/>
  <c r="H4" i="30"/>
  <c r="G4" i="30"/>
  <c r="J4" i="30" s="1"/>
  <c r="E4" i="30"/>
  <c r="D4" i="30"/>
  <c r="L3" i="30"/>
  <c r="H3" i="30"/>
  <c r="G3" i="30"/>
  <c r="F3" i="30"/>
  <c r="I3" i="30" s="1"/>
  <c r="E6" i="29"/>
  <c r="D6" i="29"/>
  <c r="F6" i="29" s="1"/>
  <c r="I5" i="29"/>
  <c r="H5" i="29"/>
  <c r="G5" i="29"/>
  <c r="J5" i="29" s="1"/>
  <c r="E5" i="29"/>
  <c r="D5" i="29"/>
  <c r="L4" i="29"/>
  <c r="H4" i="29"/>
  <c r="G4" i="29"/>
  <c r="F4" i="29"/>
  <c r="I4" i="29" s="1"/>
  <c r="E7" i="28"/>
  <c r="D7" i="28"/>
  <c r="F7" i="28" s="1"/>
  <c r="I6" i="28"/>
  <c r="H6" i="28"/>
  <c r="G6" i="28"/>
  <c r="J6" i="28" s="1"/>
  <c r="E6" i="28"/>
  <c r="D6" i="28"/>
  <c r="L5" i="28"/>
  <c r="H5" i="28"/>
  <c r="G5" i="28"/>
  <c r="F5" i="28"/>
  <c r="I5" i="28" s="1"/>
  <c r="E8" i="27"/>
  <c r="D8" i="27"/>
  <c r="I7" i="27"/>
  <c r="H7" i="27"/>
  <c r="G7" i="27"/>
  <c r="E7" i="27"/>
  <c r="D7" i="27"/>
  <c r="L6" i="27"/>
  <c r="H6" i="27"/>
  <c r="G6" i="27"/>
  <c r="F6" i="27"/>
  <c r="I6" i="27" s="1"/>
  <c r="E5" i="26"/>
  <c r="D5" i="26"/>
  <c r="I4" i="26"/>
  <c r="H4" i="26"/>
  <c r="G4" i="26"/>
  <c r="J4" i="26" s="1"/>
  <c r="E4" i="26"/>
  <c r="D4" i="26"/>
  <c r="L3" i="26"/>
  <c r="H3" i="26"/>
  <c r="G3" i="26"/>
  <c r="F3" i="26"/>
  <c r="I3" i="26" s="1"/>
  <c r="E5" i="25"/>
  <c r="D5" i="25"/>
  <c r="I4" i="25"/>
  <c r="H4" i="25"/>
  <c r="G4" i="25"/>
  <c r="J4" i="25" s="1"/>
  <c r="E4" i="25"/>
  <c r="D4" i="25"/>
  <c r="L3" i="25"/>
  <c r="H3" i="25"/>
  <c r="G3" i="25"/>
  <c r="F3" i="25"/>
  <c r="I3" i="25" s="1"/>
  <c r="E6" i="24"/>
  <c r="D6" i="24"/>
  <c r="I5" i="24"/>
  <c r="H5" i="24"/>
  <c r="G5" i="24"/>
  <c r="E5" i="24"/>
  <c r="D5" i="24"/>
  <c r="L4" i="24"/>
  <c r="H4" i="24"/>
  <c r="G4" i="24"/>
  <c r="F4" i="24"/>
  <c r="I4" i="24" s="1"/>
  <c r="E42" i="23"/>
  <c r="D42" i="23"/>
  <c r="I41" i="23"/>
  <c r="H41" i="23"/>
  <c r="G41" i="23"/>
  <c r="J41" i="23" s="1"/>
  <c r="E41" i="23"/>
  <c r="D41" i="23"/>
  <c r="L40" i="23"/>
  <c r="I40" i="23"/>
  <c r="H40" i="23"/>
  <c r="G40" i="23"/>
  <c r="F40" i="23"/>
  <c r="E5" i="22"/>
  <c r="D5" i="22"/>
  <c r="F5" i="22" s="1"/>
  <c r="J4" i="22"/>
  <c r="I4" i="22"/>
  <c r="H4" i="22"/>
  <c r="G4" i="22"/>
  <c r="E4" i="22"/>
  <c r="D4" i="22"/>
  <c r="L3" i="22"/>
  <c r="H3" i="22"/>
  <c r="G3" i="22"/>
  <c r="F3" i="22"/>
  <c r="I3" i="22" s="1"/>
  <c r="E16" i="21"/>
  <c r="D16" i="21"/>
  <c r="I15" i="21"/>
  <c r="H15" i="21"/>
  <c r="G15" i="21"/>
  <c r="J15" i="21" s="1"/>
  <c r="E15" i="21"/>
  <c r="D15" i="21"/>
  <c r="L14" i="21"/>
  <c r="H14" i="21"/>
  <c r="G14" i="21"/>
  <c r="F14" i="21"/>
  <c r="I14" i="21" s="1"/>
  <c r="E6" i="20"/>
  <c r="D6" i="20"/>
  <c r="I5" i="20"/>
  <c r="H5" i="20"/>
  <c r="G5" i="20"/>
  <c r="E5" i="20"/>
  <c r="D5" i="20"/>
  <c r="L4" i="20"/>
  <c r="H4" i="20"/>
  <c r="G4" i="20"/>
  <c r="F4" i="20"/>
  <c r="I4" i="20" s="1"/>
  <c r="E18" i="19"/>
  <c r="D18" i="19"/>
  <c r="I17" i="19"/>
  <c r="H17" i="19"/>
  <c r="G17" i="19"/>
  <c r="E17" i="19"/>
  <c r="D17" i="19"/>
  <c r="L16" i="19"/>
  <c r="H16" i="19"/>
  <c r="G16" i="19"/>
  <c r="F16" i="19"/>
  <c r="I16" i="19" s="1"/>
  <c r="E22" i="18"/>
  <c r="D22" i="18"/>
  <c r="F22" i="18" s="1"/>
  <c r="I21" i="18"/>
  <c r="H21" i="18"/>
  <c r="G21" i="18"/>
  <c r="J21" i="18" s="1"/>
  <c r="E21" i="18"/>
  <c r="D21" i="18"/>
  <c r="L20" i="18"/>
  <c r="H20" i="18"/>
  <c r="G20" i="18"/>
  <c r="F20" i="18"/>
  <c r="I20" i="18" s="1"/>
  <c r="E6" i="17"/>
  <c r="D6" i="17"/>
  <c r="I5" i="17"/>
  <c r="H5" i="17"/>
  <c r="G5" i="17"/>
  <c r="E5" i="17"/>
  <c r="D5" i="17"/>
  <c r="L4" i="17"/>
  <c r="H4" i="17"/>
  <c r="G4" i="17"/>
  <c r="F4" i="17"/>
  <c r="I4" i="17" s="1"/>
  <c r="E6" i="16"/>
  <c r="D6" i="16"/>
  <c r="I5" i="16"/>
  <c r="H5" i="16"/>
  <c r="G5" i="16"/>
  <c r="E5" i="16"/>
  <c r="D5" i="16"/>
  <c r="L4" i="16"/>
  <c r="H4" i="16"/>
  <c r="G4" i="16"/>
  <c r="F4" i="16"/>
  <c r="I4" i="16" s="1"/>
  <c r="E5" i="15"/>
  <c r="D5" i="15"/>
  <c r="F5" i="15" s="1"/>
  <c r="I4" i="15"/>
  <c r="H4" i="15"/>
  <c r="G4" i="15"/>
  <c r="E4" i="15"/>
  <c r="D4" i="15"/>
  <c r="L3" i="15"/>
  <c r="H3" i="15"/>
  <c r="G3" i="15"/>
  <c r="F3" i="15"/>
  <c r="I3" i="15" s="1"/>
  <c r="E6" i="14"/>
  <c r="D6" i="14"/>
  <c r="I5" i="14"/>
  <c r="H5" i="14"/>
  <c r="G5" i="14"/>
  <c r="E5" i="14"/>
  <c r="D5" i="14"/>
  <c r="L4" i="14"/>
  <c r="H4" i="14"/>
  <c r="G4" i="14"/>
  <c r="F4" i="14"/>
  <c r="I4" i="14" s="1"/>
  <c r="E5" i="13"/>
  <c r="D5" i="13"/>
  <c r="I4" i="13"/>
  <c r="H4" i="13"/>
  <c r="G4" i="13"/>
  <c r="J4" i="13" s="1"/>
  <c r="E4" i="13"/>
  <c r="D4" i="13"/>
  <c r="L3" i="13"/>
  <c r="I3" i="13"/>
  <c r="H3" i="13"/>
  <c r="G3" i="13"/>
  <c r="F3" i="13"/>
  <c r="E5" i="12"/>
  <c r="D5" i="12"/>
  <c r="I4" i="12"/>
  <c r="H4" i="12"/>
  <c r="G4" i="12"/>
  <c r="J4" i="12" s="1"/>
  <c r="E4" i="12"/>
  <c r="D4" i="12"/>
  <c r="L3" i="12"/>
  <c r="I3" i="12"/>
  <c r="H3" i="12"/>
  <c r="G3" i="12"/>
  <c r="F3" i="12"/>
  <c r="E32" i="11"/>
  <c r="D32" i="11"/>
  <c r="I31" i="11"/>
  <c r="H31" i="11"/>
  <c r="G31" i="11"/>
  <c r="E31" i="11"/>
  <c r="D31" i="11"/>
  <c r="L30" i="11"/>
  <c r="H30" i="11"/>
  <c r="G30" i="11"/>
  <c r="F30" i="11"/>
  <c r="I30" i="11" s="1"/>
  <c r="E15" i="10"/>
  <c r="D15" i="10"/>
  <c r="F15" i="10" s="1"/>
  <c r="I14" i="10"/>
  <c r="H14" i="10"/>
  <c r="G14" i="10"/>
  <c r="E14" i="10"/>
  <c r="D14" i="10"/>
  <c r="L13" i="10"/>
  <c r="H13" i="10"/>
  <c r="G13" i="10"/>
  <c r="F13" i="10"/>
  <c r="I13" i="10" s="1"/>
  <c r="E5" i="9"/>
  <c r="D5" i="9"/>
  <c r="I4" i="9"/>
  <c r="H4" i="9"/>
  <c r="G4" i="9"/>
  <c r="J4" i="9" s="1"/>
  <c r="E4" i="9"/>
  <c r="D4" i="9"/>
  <c r="L3" i="9"/>
  <c r="I3" i="9"/>
  <c r="H3" i="9"/>
  <c r="G3" i="9"/>
  <c r="F3" i="9"/>
  <c r="E14" i="8"/>
  <c r="D14" i="8"/>
  <c r="F14" i="8" s="1"/>
  <c r="I13" i="8"/>
  <c r="H13" i="8"/>
  <c r="G13" i="8"/>
  <c r="E13" i="8"/>
  <c r="D13" i="8"/>
  <c r="L12" i="8"/>
  <c r="H12" i="8"/>
  <c r="G12" i="8"/>
  <c r="F12" i="8"/>
  <c r="I12" i="8" s="1"/>
  <c r="E5" i="7"/>
  <c r="D5" i="7"/>
  <c r="I4" i="7"/>
  <c r="H4" i="7"/>
  <c r="G4" i="7"/>
  <c r="E4" i="7"/>
  <c r="D4" i="7"/>
  <c r="L3" i="7"/>
  <c r="H3" i="7"/>
  <c r="G3" i="7"/>
  <c r="F3" i="7"/>
  <c r="I3" i="7" s="1"/>
  <c r="E5" i="6"/>
  <c r="D5" i="6"/>
  <c r="F5" i="6" s="1"/>
  <c r="I4" i="6"/>
  <c r="H4" i="6"/>
  <c r="G4" i="6"/>
  <c r="E4" i="6"/>
  <c r="D4" i="6"/>
  <c r="L3" i="6"/>
  <c r="H3" i="6"/>
  <c r="G3" i="6"/>
  <c r="F3" i="6"/>
  <c r="I3" i="6" s="1"/>
  <c r="E14" i="4"/>
  <c r="D14" i="4"/>
  <c r="H13" i="4"/>
  <c r="E13" i="4"/>
  <c r="D13" i="4"/>
  <c r="L12" i="4"/>
  <c r="H12" i="4"/>
  <c r="G12" i="4"/>
  <c r="G13" i="4" s="1"/>
  <c r="F12" i="4"/>
  <c r="I12" i="4" s="1"/>
  <c r="I13" i="4" s="1"/>
  <c r="J4" i="54" l="1"/>
  <c r="F40" i="53"/>
  <c r="J39" i="53"/>
  <c r="F5" i="52"/>
  <c r="J4" i="51"/>
  <c r="J4" i="50"/>
  <c r="F5" i="50"/>
  <c r="J4" i="49"/>
  <c r="F39" i="48"/>
  <c r="F5" i="47"/>
  <c r="J27" i="46"/>
  <c r="F28" i="46"/>
  <c r="J4" i="45"/>
  <c r="J5" i="44"/>
  <c r="J4" i="43"/>
  <c r="J4" i="42"/>
  <c r="F5" i="42"/>
  <c r="J7" i="41"/>
  <c r="F6" i="40"/>
  <c r="J4" i="39"/>
  <c r="J38" i="38"/>
  <c r="J25" i="37"/>
  <c r="J35" i="36"/>
  <c r="J7" i="35"/>
  <c r="F8" i="35"/>
  <c r="F7" i="34"/>
  <c r="J4" i="33"/>
  <c r="F5" i="33"/>
  <c r="J5" i="32"/>
  <c r="F6" i="32"/>
  <c r="J14" i="31"/>
  <c r="F5" i="30"/>
  <c r="J7" i="27"/>
  <c r="F8" i="27"/>
  <c r="F5" i="26"/>
  <c r="F5" i="25"/>
  <c r="F6" i="24"/>
  <c r="J5" i="24"/>
  <c r="F42" i="23"/>
  <c r="F16" i="21"/>
  <c r="F6" i="20"/>
  <c r="J5" i="20"/>
  <c r="J17" i="19"/>
  <c r="F18" i="19"/>
  <c r="F6" i="17"/>
  <c r="J5" i="17"/>
  <c r="J5" i="16"/>
  <c r="F6" i="16"/>
  <c r="J4" i="15"/>
  <c r="F6" i="14"/>
  <c r="J5" i="14"/>
  <c r="F5" i="13"/>
  <c r="F5" i="12"/>
  <c r="J31" i="11"/>
  <c r="F32" i="11"/>
  <c r="J14" i="10"/>
  <c r="F5" i="9"/>
  <c r="J13" i="8"/>
  <c r="F5" i="7"/>
  <c r="J4" i="7"/>
  <c r="J4" i="6"/>
  <c r="F14" i="4"/>
  <c r="J13" i="4"/>
  <c r="E37" i="3"/>
  <c r="D37" i="3"/>
  <c r="F37" i="3" s="1"/>
  <c r="E36" i="3"/>
  <c r="D36" i="3"/>
  <c r="L35" i="3"/>
  <c r="H35" i="3"/>
  <c r="H36" i="3" s="1"/>
  <c r="G35" i="3"/>
  <c r="G36" i="3" s="1"/>
  <c r="F35" i="3"/>
  <c r="I35" i="3" s="1"/>
  <c r="I36" i="3" s="1"/>
  <c r="J36" i="3" l="1"/>
  <c r="H37" i="2"/>
  <c r="G37" i="2"/>
  <c r="D37" i="2"/>
  <c r="E37" i="2"/>
  <c r="C37" i="2"/>
  <c r="L37" i="2" l="1"/>
  <c r="B37" i="2"/>
  <c r="I37" i="2" s="1"/>
  <c r="F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J37" i="2" l="1"/>
  <c r="K37" i="2" s="1"/>
  <c r="L36" i="2"/>
  <c r="F36" i="2"/>
  <c r="L35" i="2"/>
  <c r="B36" i="2"/>
  <c r="J36" i="2" s="1"/>
  <c r="B35" i="2"/>
  <c r="J35" i="2" s="1"/>
  <c r="B34" i="2"/>
  <c r="J34" i="2" s="1"/>
  <c r="L34" i="2"/>
  <c r="F35" i="2"/>
  <c r="I35" i="2"/>
  <c r="F34" i="2"/>
  <c r="L32" i="2"/>
  <c r="F33" i="2"/>
  <c r="B32" i="2"/>
  <c r="I32" i="2" s="1"/>
  <c r="L33" i="2"/>
  <c r="B33" i="2"/>
  <c r="L27" i="2"/>
  <c r="B31" i="2"/>
  <c r="I31" i="2" s="1"/>
  <c r="L31" i="2"/>
  <c r="F28" i="2"/>
  <c r="F32" i="2"/>
  <c r="J32" i="2"/>
  <c r="K32" i="2" s="1"/>
  <c r="F31" i="2"/>
  <c r="L30" i="2"/>
  <c r="F27" i="2"/>
  <c r="L29" i="2"/>
  <c r="F30" i="2"/>
  <c r="B30" i="2"/>
  <c r="B29" i="2"/>
  <c r="I29" i="2" s="1"/>
  <c r="F29" i="2"/>
  <c r="B28" i="2"/>
  <c r="I28" i="2" s="1"/>
  <c r="L24" i="2"/>
  <c r="L28" i="2"/>
  <c r="L26" i="2"/>
  <c r="B27" i="2"/>
  <c r="I27" i="2" s="1"/>
  <c r="F26" i="2"/>
  <c r="F25" i="2"/>
  <c r="B26" i="2"/>
  <c r="I26" i="2" s="1"/>
  <c r="F24" i="2"/>
  <c r="L21" i="2"/>
  <c r="L25" i="2"/>
  <c r="B25" i="2"/>
  <c r="I25" i="2" s="1"/>
  <c r="B24" i="2"/>
  <c r="I24" i="2" s="1"/>
  <c r="L22" i="2"/>
  <c r="L23" i="2"/>
  <c r="B23" i="2"/>
  <c r="J23" i="2" s="1"/>
  <c r="F23" i="2"/>
  <c r="F21" i="2"/>
  <c r="B22" i="2"/>
  <c r="I22" i="2" s="1"/>
  <c r="F22" i="2"/>
  <c r="L19" i="2"/>
  <c r="B20" i="2"/>
  <c r="I20" i="2" s="1"/>
  <c r="B21" i="2"/>
  <c r="J21" i="2" s="1"/>
  <c r="L15" i="2"/>
  <c r="F20" i="2"/>
  <c r="L20" i="2"/>
  <c r="B19" i="2"/>
  <c r="I19" i="2" s="1"/>
  <c r="F15" i="2"/>
  <c r="F19" i="2"/>
  <c r="L17" i="2"/>
  <c r="L18" i="2"/>
  <c r="F18" i="2"/>
  <c r="B18" i="2"/>
  <c r="F17" i="2"/>
  <c r="B17" i="2"/>
  <c r="I17" i="2" s="1"/>
  <c r="B16" i="2"/>
  <c r="I16" i="2" s="1"/>
  <c r="L16" i="2"/>
  <c r="F16" i="2"/>
  <c r="L14" i="2"/>
  <c r="B14" i="2"/>
  <c r="J14" i="2" s="1"/>
  <c r="B15" i="2"/>
  <c r="J15" i="2" s="1"/>
  <c r="F14" i="2"/>
  <c r="B12" i="2"/>
  <c r="I12" i="2" s="1"/>
  <c r="L13" i="2"/>
  <c r="F13" i="2"/>
  <c r="B13" i="2"/>
  <c r="B11" i="2"/>
  <c r="J11" i="2" s="1"/>
  <c r="F12" i="2"/>
  <c r="L12" i="2"/>
  <c r="L9" i="2"/>
  <c r="L11" i="2"/>
  <c r="F11" i="2"/>
  <c r="L10" i="2"/>
  <c r="B10" i="2"/>
  <c r="I10" i="2" s="1"/>
  <c r="F10" i="2"/>
  <c r="F9" i="2"/>
  <c r="B9" i="2"/>
  <c r="L6" i="2"/>
  <c r="L8" i="2"/>
  <c r="B8" i="2"/>
  <c r="J8" i="2" s="1"/>
  <c r="F8" i="2"/>
  <c r="L7" i="2"/>
  <c r="B7" i="2"/>
  <c r="I7" i="2" s="1"/>
  <c r="F7" i="2"/>
  <c r="F6" i="2"/>
  <c r="B6" i="2"/>
  <c r="F5" i="2"/>
  <c r="L5" i="2"/>
  <c r="E39" i="2"/>
  <c r="B5" i="2"/>
  <c r="L4" i="2"/>
  <c r="F4" i="2"/>
  <c r="B4" i="2"/>
  <c r="F3" i="2"/>
  <c r="L3" i="2"/>
  <c r="B3" i="2"/>
  <c r="G40" i="2"/>
  <c r="G39" i="2"/>
  <c r="H40" i="2"/>
  <c r="H39" i="2"/>
  <c r="D39" i="2"/>
  <c r="L2" i="2"/>
  <c r="F2" i="2"/>
  <c r="B2" i="2"/>
  <c r="I2" i="2" s="1"/>
  <c r="C39" i="2"/>
  <c r="E398" i="1"/>
  <c r="D398" i="1"/>
  <c r="E397" i="1"/>
  <c r="D397" i="1"/>
  <c r="L396" i="1"/>
  <c r="H396" i="1"/>
  <c r="H397" i="1" s="1"/>
  <c r="G396" i="1"/>
  <c r="G397" i="1" s="1"/>
  <c r="F396" i="1"/>
  <c r="I396" i="1" s="1"/>
  <c r="I397" i="1" s="1"/>
  <c r="I36" i="2" l="1"/>
  <c r="K36" i="2" s="1"/>
  <c r="K35" i="2"/>
  <c r="I34" i="2"/>
  <c r="K34" i="2" s="1"/>
  <c r="J31" i="2"/>
  <c r="K31" i="2" s="1"/>
  <c r="I33" i="2"/>
  <c r="J33" i="2"/>
  <c r="J29" i="2"/>
  <c r="K29" i="2" s="1"/>
  <c r="J28" i="2"/>
  <c r="K28" i="2" s="1"/>
  <c r="I30" i="2"/>
  <c r="J30" i="2"/>
  <c r="J27" i="2"/>
  <c r="K27" i="2" s="1"/>
  <c r="J24" i="2"/>
  <c r="K24" i="2" s="1"/>
  <c r="J26" i="2"/>
  <c r="K26" i="2" s="1"/>
  <c r="J25" i="2"/>
  <c r="K25" i="2" s="1"/>
  <c r="I23" i="2"/>
  <c r="K23" i="2" s="1"/>
  <c r="J22" i="2"/>
  <c r="K22" i="2" s="1"/>
  <c r="J19" i="2"/>
  <c r="K19" i="2" s="1"/>
  <c r="J20" i="2"/>
  <c r="K20" i="2" s="1"/>
  <c r="I21" i="2"/>
  <c r="K21" i="2" s="1"/>
  <c r="J16" i="2"/>
  <c r="K16" i="2" s="1"/>
  <c r="I18" i="2"/>
  <c r="J18" i="2"/>
  <c r="J17" i="2"/>
  <c r="K17" i="2" s="1"/>
  <c r="J12" i="2"/>
  <c r="K12" i="2" s="1"/>
  <c r="I14" i="2"/>
  <c r="K14" i="2" s="1"/>
  <c r="I15" i="2"/>
  <c r="K15" i="2" s="1"/>
  <c r="I11" i="2"/>
  <c r="K11" i="2" s="1"/>
  <c r="I13" i="2"/>
  <c r="J13" i="2"/>
  <c r="J10" i="2"/>
  <c r="K10" i="2" s="1"/>
  <c r="I9" i="2"/>
  <c r="J9" i="2"/>
  <c r="I8" i="2"/>
  <c r="K8" i="2" s="1"/>
  <c r="J7" i="2"/>
  <c r="K7" i="2" s="1"/>
  <c r="I6" i="2"/>
  <c r="J6" i="2"/>
  <c r="I5" i="2"/>
  <c r="J5" i="2"/>
  <c r="F39" i="2"/>
  <c r="I4" i="2"/>
  <c r="J4" i="2"/>
  <c r="I3" i="2"/>
  <c r="J3" i="2"/>
  <c r="B39" i="2"/>
  <c r="J39" i="2" s="1"/>
  <c r="J2" i="2"/>
  <c r="K2" i="2" s="1"/>
  <c r="L39" i="2"/>
  <c r="F398" i="1"/>
  <c r="J397" i="1"/>
  <c r="K33" i="2" l="1"/>
  <c r="K30" i="2"/>
  <c r="K18" i="2"/>
  <c r="K13" i="2"/>
  <c r="K9" i="2"/>
  <c r="K6" i="2"/>
  <c r="K5" i="2"/>
  <c r="K4" i="2"/>
  <c r="K3" i="2"/>
  <c r="I39" i="2"/>
  <c r="K39" i="2" s="1"/>
</calcChain>
</file>

<file path=xl/comments1.xml><?xml version="1.0" encoding="utf-8"?>
<comments xmlns="http://schemas.openxmlformats.org/spreadsheetml/2006/main">
  <authors>
    <author>Melissa</author>
  </authors>
  <commentList>
    <comment ref="A39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36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41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5.xml><?xml version="1.0" encoding="utf-8"?>
<comments xmlns="http://schemas.openxmlformats.org/spreadsheetml/2006/main">
  <authors>
    <author>Melissa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6.xml><?xml version="1.0" encoding="utf-8"?>
<comments xmlns="http://schemas.openxmlformats.org/spreadsheetml/2006/main">
  <authors>
    <author>Melissa</author>
  </authors>
  <commentList>
    <comment ref="A38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39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4.xml><?xml version="1.0" encoding="utf-8"?>
<comments xmlns="http://schemas.openxmlformats.org/spreadsheetml/2006/main">
  <authors>
    <author>Melissa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5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6.xml><?xml version="1.0" encoding="utf-8"?>
<comments xmlns="http://schemas.openxmlformats.org/spreadsheetml/2006/main">
  <authors>
    <author>Melissa</author>
  </authors>
  <commentList>
    <comment ref="A38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8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4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5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51.xml><?xml version="1.0" encoding="utf-8"?>
<comments xmlns="http://schemas.openxmlformats.org/spreadsheetml/2006/main">
  <authors>
    <author>Melissa</author>
  </authors>
  <commentList>
    <comment ref="A39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5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<sst xmlns="http://schemas.openxmlformats.org/spreadsheetml/2006/main" count="5469" uniqueCount="139">
  <si>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</si>
  <si>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</si>
  <si>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</si>
  <si>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</si>
  <si>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</si>
  <si>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</si>
  <si>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</si>
  <si>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</si>
  <si>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</si>
  <si>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</si>
  <si>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</si>
  <si>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</si>
  <si>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</si>
  <si>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</si>
  <si>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</si>
  <si>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Fauquier</t>
  </si>
  <si>
    <t>Away</t>
  </si>
  <si>
    <t>Warrenton</t>
  </si>
  <si>
    <t xml:space="preserve"> </t>
  </si>
  <si>
    <t>Bill Brown</t>
  </si>
  <si>
    <t>Woodbridge</t>
  </si>
  <si>
    <t>Home</t>
  </si>
  <si>
    <t>Dumfries</t>
  </si>
  <si>
    <t>Stonewall Jackson Manassas</t>
  </si>
  <si>
    <t>A. T. Howard Memorial Stadium</t>
  </si>
  <si>
    <t>James Wood</t>
  </si>
  <si>
    <t>Winchester</t>
  </si>
  <si>
    <t>James Wood Stadium</t>
  </si>
  <si>
    <t>Stafford</t>
  </si>
  <si>
    <t>North Stafford</t>
  </si>
  <si>
    <t>Richmond</t>
  </si>
  <si>
    <t>Gar-Field</t>
  </si>
  <si>
    <t>Lee-Davis</t>
  </si>
  <si>
    <t>Springfield</t>
  </si>
  <si>
    <t>St. Stephens</t>
  </si>
  <si>
    <t>Jefferson, WV</t>
  </si>
  <si>
    <t>Shenandoah Junction</t>
  </si>
  <si>
    <t>Jefferson Stadium</t>
  </si>
  <si>
    <t>Bishop O'Connell</t>
  </si>
  <si>
    <t>Hopewell</t>
  </si>
  <si>
    <t>Manassas</t>
  </si>
  <si>
    <t>Busch Memorial Stadium</t>
  </si>
  <si>
    <t>Dale City</t>
  </si>
  <si>
    <t>Anacostia, DC</t>
  </si>
  <si>
    <t>H. D. Woodson, DC</t>
  </si>
  <si>
    <t>Petersburg</t>
  </si>
  <si>
    <t>Albemarle</t>
  </si>
  <si>
    <t>Charlottesville</t>
  </si>
  <si>
    <t>Osbourn Park</t>
  </si>
  <si>
    <t>Pulaski County</t>
  </si>
  <si>
    <t>Dublin</t>
  </si>
  <si>
    <t>County Stadium</t>
  </si>
  <si>
    <t>playoff at Dublin</t>
  </si>
  <si>
    <t>Courtland</t>
  </si>
  <si>
    <t>Spotsylvania Courthouse</t>
  </si>
  <si>
    <t>Amherst County</t>
  </si>
  <si>
    <t>Heritage Lynchburg</t>
  </si>
  <si>
    <t>Thomas Edison</t>
  </si>
  <si>
    <t>playoff at Dumfries</t>
  </si>
  <si>
    <t>1OT</t>
  </si>
  <si>
    <t>playoff at Dumfries - Charles Coles of Potomac dies after collapsing during the game</t>
  </si>
  <si>
    <t>postponed</t>
  </si>
  <si>
    <t>E. C. Glass</t>
  </si>
  <si>
    <t>Lynchburg</t>
  </si>
  <si>
    <t>City Stadium</t>
  </si>
  <si>
    <t>playoff at Lynchburg</t>
  </si>
  <si>
    <t>Thomas Dale</t>
  </si>
  <si>
    <t>Woodrow Wilson</t>
  </si>
  <si>
    <t>Neutral</t>
  </si>
  <si>
    <t>Chesapeake</t>
  </si>
  <si>
    <t>championship at Chesapeake</t>
  </si>
  <si>
    <t>Western Branch High</t>
  </si>
  <si>
    <t>South Lakes</t>
  </si>
  <si>
    <t>Reston</t>
  </si>
  <si>
    <t>Fairfax</t>
  </si>
  <si>
    <t>Varina</t>
  </si>
  <si>
    <t>West Potomac</t>
  </si>
  <si>
    <t>playoff at Richmond</t>
  </si>
  <si>
    <t>championship at Dumfries</t>
  </si>
  <si>
    <t>Tom Secules</t>
  </si>
  <si>
    <t>Hayfield</t>
  </si>
  <si>
    <t>George Marshall</t>
  </si>
  <si>
    <t>Falls Church</t>
  </si>
  <si>
    <t>C. D. Hylton</t>
  </si>
  <si>
    <t>Alexandria</t>
  </si>
  <si>
    <t>Keith Jones</t>
  </si>
  <si>
    <t>Brooke Point</t>
  </si>
  <si>
    <t>postponed from 9-6</t>
  </si>
  <si>
    <t>Osbourn</t>
  </si>
  <si>
    <t>Paul Plott</t>
  </si>
  <si>
    <t>James Robinson</t>
  </si>
  <si>
    <t>C. D. Hylton High</t>
  </si>
  <si>
    <t>playoff at Woodbridge</t>
  </si>
  <si>
    <t>Mike Covington</t>
  </si>
  <si>
    <t>Keith King</t>
  </si>
  <si>
    <t>Fork Union Academy</t>
  </si>
  <si>
    <t>Forest Park</t>
  </si>
  <si>
    <t>Cave Spring</t>
  </si>
  <si>
    <t>Ben Stutler</t>
  </si>
  <si>
    <t>Culpeper County</t>
  </si>
  <si>
    <t>Culpeper</t>
  </si>
  <si>
    <t>Broman Field</t>
  </si>
  <si>
    <t>playoff at Culpeper</t>
  </si>
  <si>
    <t>Osboun</t>
  </si>
  <si>
    <t>playoff at Stafford</t>
  </si>
  <si>
    <t>Tony Lilly</t>
  </si>
  <si>
    <t>Freedom Woodbridge</t>
  </si>
  <si>
    <t>Colonial Forge</t>
  </si>
  <si>
    <t>Phoebus</t>
  </si>
  <si>
    <t>Battlefield</t>
  </si>
  <si>
    <t>Haymarket</t>
  </si>
  <si>
    <t>G. W. Danville</t>
  </si>
  <si>
    <t>Hanover</t>
  </si>
  <si>
    <t>Stone Bridge</t>
  </si>
  <si>
    <t>Scott Stadium</t>
  </si>
  <si>
    <t>championship at Charlottesville</t>
  </si>
  <si>
    <t>Jerry Roadcap</t>
  </si>
  <si>
    <t>Mountain View</t>
  </si>
  <si>
    <t>Freedom High</t>
  </si>
  <si>
    <t>Patriot</t>
  </si>
  <si>
    <t>Nokesville</t>
  </si>
  <si>
    <t>Patrick Henry Ashland</t>
  </si>
  <si>
    <t>Massaponax</t>
  </si>
  <si>
    <t>Spotsylvania</t>
  </si>
  <si>
    <t>playoff at Spotsylvania</t>
  </si>
  <si>
    <t>G</t>
  </si>
  <si>
    <t>%</t>
  </si>
  <si>
    <t>PF</t>
  </si>
  <si>
    <t>PA</t>
  </si>
  <si>
    <t>Ave</t>
  </si>
  <si>
    <t>Pt. Diff.</t>
  </si>
  <si>
    <t>Pt. %</t>
  </si>
  <si>
    <t>Points / year</t>
  </si>
  <si>
    <t>forfeit - original score 14-36</t>
  </si>
  <si>
    <t>Chuck Coles Memorial Stadium</t>
  </si>
  <si>
    <t>James J. Leo Stadium</t>
  </si>
  <si>
    <t>Merner Field</t>
  </si>
  <si>
    <t>Cameron Field</t>
  </si>
  <si>
    <t>Mechanicsville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</si>
</sst>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5A9AD4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5" fillId="6" borderId="2" xfId="2" applyFont="1" applyFill="1" applyBorder="1"/>
    <xf numFmtId="165" fontId="5" fillId="6" borderId="2" xfId="2" applyNumberFormat="1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168" fontId="5" fillId="6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left"/>
      <protection locked="0"/>
    </xf>
    <xf numFmtId="0" fontId="8" fillId="3" borderId="1" xfId="0" applyFont="1" applyFill="1" applyBorder="1"/>
  </cellXfs>
  <cellStyles count="3">
    <cellStyle name="Normal" xfId="0" builtinId="0"/>
    <cellStyle name="Normal 2" xfId="2"/>
    <cellStyle name="Style 1" xfId="1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A9AD4"/>
      <color rgb="FF3F89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396</xdr:row>
      <xdr:rowOff>0</xdr:rowOff>
    </xdr:from>
    <xdr:to>
      <xdr:col>2</xdr:col>
      <xdr:colOff>1457325</xdr:colOff>
      <xdr:row>404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17</xdr:col>
      <xdr:colOff>390525</xdr:colOff>
      <xdr:row>64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9410700"/>
          <a:ext cx="1609725" cy="23431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399</xdr:row>
      <xdr:rowOff>0</xdr:rowOff>
    </xdr:from>
    <xdr:to>
      <xdr:col>9</xdr:col>
      <xdr:colOff>49530</xdr:colOff>
      <xdr:row>409</xdr:row>
      <xdr:rowOff>118110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70218300"/>
          <a:ext cx="2316480" cy="17373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3076575"/>
          <a:ext cx="1609725" cy="2343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1457325</xdr:colOff>
      <xdr:row>43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EBC9CF6-43B6-41E4-AB1D-01F4C5E29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14851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17</xdr:col>
      <xdr:colOff>390525</xdr:colOff>
      <xdr:row>14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DDC7785-CF78-4279-89A8-76B3D3C83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9410700"/>
          <a:ext cx="1609725" cy="23431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11</xdr:row>
      <xdr:rowOff>0</xdr:rowOff>
    </xdr:from>
    <xdr:to>
      <xdr:col>17</xdr:col>
      <xdr:colOff>390525</xdr:colOff>
      <xdr:row>25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9410700"/>
          <a:ext cx="1609725" cy="23431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17</xdr:col>
      <xdr:colOff>390525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9229725"/>
          <a:ext cx="1609725" cy="23431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17</xdr:col>
      <xdr:colOff>390525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7419975"/>
          <a:ext cx="1609725" cy="23431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17</xdr:col>
      <xdr:colOff>390525</xdr:colOff>
      <xdr:row>14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180975"/>
          <a:ext cx="1609725" cy="2343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11</xdr:row>
      <xdr:rowOff>0</xdr:rowOff>
    </xdr:from>
    <xdr:to>
      <xdr:col>17</xdr:col>
      <xdr:colOff>390525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7419975"/>
          <a:ext cx="1609725" cy="2343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17</xdr:col>
      <xdr:colOff>390525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7058025"/>
          <a:ext cx="1609725" cy="2343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17</xdr:col>
      <xdr:colOff>390525</xdr:colOff>
      <xdr:row>26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5248275"/>
          <a:ext cx="1609725" cy="2343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17</xdr:row>
      <xdr:rowOff>0</xdr:rowOff>
    </xdr:from>
    <xdr:to>
      <xdr:col>17</xdr:col>
      <xdr:colOff>390525</xdr:colOff>
      <xdr:row>29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5067300"/>
          <a:ext cx="1609725" cy="234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5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5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9"/>
  <sheetViews>
    <sheetView tabSelected="1" zoomScaleNormal="100" workbookViewId="0">
      <pane ySplit="1" topLeftCell="A2" activePane="bottomLeft" state="frozen"/>
      <selection pane="bottomLeft" activeCell="M10" sqref="M1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1981</v>
      </c>
      <c r="B2" s="21">
        <v>42617</v>
      </c>
      <c r="C2" s="22" t="s">
        <v>15</v>
      </c>
      <c r="D2" s="20">
        <v>22</v>
      </c>
      <c r="E2" s="20">
        <v>13</v>
      </c>
      <c r="F2" s="20" t="s">
        <v>6</v>
      </c>
      <c r="G2" s="20">
        <v>1</v>
      </c>
      <c r="H2" s="20"/>
      <c r="I2" s="20"/>
      <c r="J2" s="20"/>
      <c r="K2" s="23" t="s">
        <v>16</v>
      </c>
      <c r="L2" s="22" t="s">
        <v>17</v>
      </c>
      <c r="M2" s="24"/>
      <c r="N2" s="22" t="s">
        <v>19</v>
      </c>
      <c r="O2" s="22"/>
    </row>
    <row r="3" spans="1:15" ht="14.25" customHeight="1" x14ac:dyDescent="0.2">
      <c r="A3" s="20">
        <v>1981</v>
      </c>
      <c r="B3" s="21">
        <v>42624</v>
      </c>
      <c r="C3" s="22" t="s">
        <v>20</v>
      </c>
      <c r="D3" s="20">
        <v>10</v>
      </c>
      <c r="E3" s="20">
        <v>0</v>
      </c>
      <c r="F3" s="20" t="s">
        <v>6</v>
      </c>
      <c r="G3" s="20">
        <v>1</v>
      </c>
      <c r="H3" s="20"/>
      <c r="I3" s="20"/>
      <c r="J3" s="20"/>
      <c r="K3" s="23" t="s">
        <v>21</v>
      </c>
      <c r="L3" s="22" t="s">
        <v>20</v>
      </c>
      <c r="M3" s="24" t="s">
        <v>24</v>
      </c>
      <c r="N3" s="22" t="s">
        <v>19</v>
      </c>
      <c r="O3" s="22"/>
    </row>
    <row r="4" spans="1:15" ht="14.25" customHeight="1" x14ac:dyDescent="0.2">
      <c r="A4" s="20">
        <v>1981</v>
      </c>
      <c r="B4" s="21">
        <v>42631</v>
      </c>
      <c r="C4" s="22" t="s">
        <v>23</v>
      </c>
      <c r="D4" s="20">
        <v>7</v>
      </c>
      <c r="E4" s="20">
        <v>11</v>
      </c>
      <c r="F4" s="20" t="s">
        <v>7</v>
      </c>
      <c r="G4" s="20"/>
      <c r="H4" s="20">
        <v>1</v>
      </c>
      <c r="I4" s="20"/>
      <c r="J4" s="20"/>
      <c r="K4" s="23" t="s">
        <v>21</v>
      </c>
      <c r="L4" s="22" t="s">
        <v>20</v>
      </c>
      <c r="M4" s="24"/>
      <c r="N4" s="22" t="s">
        <v>19</v>
      </c>
      <c r="O4" s="22"/>
    </row>
    <row r="5" spans="1:15" ht="14.25" customHeight="1" x14ac:dyDescent="0.2">
      <c r="A5" s="20">
        <v>1981</v>
      </c>
      <c r="B5" s="21">
        <v>42638</v>
      </c>
      <c r="C5" s="22" t="s">
        <v>25</v>
      </c>
      <c r="D5" s="20">
        <v>7</v>
      </c>
      <c r="E5" s="20">
        <v>33</v>
      </c>
      <c r="F5" s="20" t="s">
        <v>7</v>
      </c>
      <c r="G5" s="20"/>
      <c r="H5" s="20">
        <v>1</v>
      </c>
      <c r="I5" s="20"/>
      <c r="J5" s="20"/>
      <c r="K5" s="23" t="s">
        <v>16</v>
      </c>
      <c r="L5" s="22" t="s">
        <v>26</v>
      </c>
      <c r="M5" s="24" t="s">
        <v>27</v>
      </c>
      <c r="N5" s="22" t="s">
        <v>19</v>
      </c>
      <c r="O5" s="22"/>
    </row>
    <row r="6" spans="1:15" ht="14.25" customHeight="1" x14ac:dyDescent="0.2">
      <c r="A6" s="20">
        <v>1981</v>
      </c>
      <c r="B6" s="21">
        <v>42645</v>
      </c>
      <c r="C6" s="22" t="s">
        <v>28</v>
      </c>
      <c r="D6" s="20">
        <v>0</v>
      </c>
      <c r="E6" s="20">
        <v>34</v>
      </c>
      <c r="F6" s="20" t="s">
        <v>7</v>
      </c>
      <c r="G6" s="20"/>
      <c r="H6" s="20">
        <v>1</v>
      </c>
      <c r="I6" s="20"/>
      <c r="J6" s="20"/>
      <c r="K6" s="23" t="s">
        <v>21</v>
      </c>
      <c r="L6" s="22" t="s">
        <v>20</v>
      </c>
      <c r="M6" s="24"/>
      <c r="N6" s="22" t="s">
        <v>19</v>
      </c>
      <c r="O6" s="22"/>
    </row>
    <row r="7" spans="1:15" ht="14.25" customHeight="1" x14ac:dyDescent="0.2">
      <c r="A7" s="20">
        <v>1981</v>
      </c>
      <c r="B7" s="21">
        <v>42652</v>
      </c>
      <c r="C7" s="22" t="s">
        <v>29</v>
      </c>
      <c r="D7" s="20">
        <v>14</v>
      </c>
      <c r="E7" s="20">
        <v>28</v>
      </c>
      <c r="F7" s="20" t="s">
        <v>7</v>
      </c>
      <c r="G7" s="20"/>
      <c r="H7" s="20">
        <v>1</v>
      </c>
      <c r="I7" s="20"/>
      <c r="J7" s="20"/>
      <c r="K7" s="23" t="s">
        <v>16</v>
      </c>
      <c r="L7" s="22" t="s">
        <v>28</v>
      </c>
      <c r="M7" s="24"/>
      <c r="N7" s="22" t="s">
        <v>19</v>
      </c>
      <c r="O7" s="22"/>
    </row>
    <row r="8" spans="1:15" ht="14.25" customHeight="1" x14ac:dyDescent="0.2">
      <c r="A8" s="20">
        <v>1981</v>
      </c>
      <c r="B8" s="21">
        <v>42659</v>
      </c>
      <c r="C8" s="22" t="s">
        <v>35</v>
      </c>
      <c r="D8" s="20">
        <v>18</v>
      </c>
      <c r="E8" s="20">
        <v>21</v>
      </c>
      <c r="F8" s="20" t="s">
        <v>7</v>
      </c>
      <c r="G8" s="20"/>
      <c r="H8" s="20">
        <v>1</v>
      </c>
      <c r="I8" s="20"/>
      <c r="J8" s="20"/>
      <c r="K8" s="23" t="s">
        <v>16</v>
      </c>
      <c r="L8" s="22" t="s">
        <v>36</v>
      </c>
      <c r="M8" s="24" t="s">
        <v>37</v>
      </c>
      <c r="N8" s="22" t="s">
        <v>19</v>
      </c>
      <c r="O8" s="22"/>
    </row>
    <row r="9" spans="1:15" ht="14.25" customHeight="1" x14ac:dyDescent="0.2">
      <c r="A9" s="20">
        <v>1981</v>
      </c>
      <c r="B9" s="21">
        <v>42666</v>
      </c>
      <c r="C9" s="22" t="s">
        <v>31</v>
      </c>
      <c r="D9" s="20">
        <v>9</v>
      </c>
      <c r="E9" s="20">
        <v>42</v>
      </c>
      <c r="F9" s="20" t="s">
        <v>7</v>
      </c>
      <c r="G9" s="20"/>
      <c r="H9" s="20">
        <v>1</v>
      </c>
      <c r="I9" s="20"/>
      <c r="J9" s="20"/>
      <c r="K9" s="23" t="s">
        <v>21</v>
      </c>
      <c r="L9" s="22" t="s">
        <v>22</v>
      </c>
      <c r="M9" s="24"/>
      <c r="N9" s="22" t="s">
        <v>19</v>
      </c>
      <c r="O9" s="22"/>
    </row>
    <row r="10" spans="1:15" ht="14.25" customHeight="1" x14ac:dyDescent="0.2">
      <c r="A10" s="20">
        <v>1981</v>
      </c>
      <c r="B10" s="21">
        <v>42673</v>
      </c>
      <c r="C10" s="22" t="s">
        <v>32</v>
      </c>
      <c r="D10" s="20">
        <v>7</v>
      </c>
      <c r="E10" s="20">
        <v>21</v>
      </c>
      <c r="F10" s="20" t="s">
        <v>7</v>
      </c>
      <c r="G10" s="20"/>
      <c r="H10" s="20">
        <v>1</v>
      </c>
      <c r="I10" s="20"/>
      <c r="J10" s="20"/>
      <c r="K10" s="23" t="s">
        <v>16</v>
      </c>
      <c r="L10" s="22" t="s">
        <v>138</v>
      </c>
      <c r="M10" s="24"/>
      <c r="N10" s="22" t="s">
        <v>19</v>
      </c>
      <c r="O10" s="22"/>
    </row>
    <row r="11" spans="1:15" ht="14.25" customHeight="1" x14ac:dyDescent="0.2">
      <c r="A11" s="20">
        <v>1981</v>
      </c>
      <c r="B11" s="21">
        <v>42681</v>
      </c>
      <c r="C11" s="22" t="s">
        <v>34</v>
      </c>
      <c r="D11" s="20">
        <v>21</v>
      </c>
      <c r="E11" s="20">
        <v>26</v>
      </c>
      <c r="F11" s="20" t="s">
        <v>7</v>
      </c>
      <c r="G11" s="20"/>
      <c r="H11" s="20">
        <v>1</v>
      </c>
      <c r="I11" s="20"/>
      <c r="J11" s="20"/>
      <c r="K11" s="23" t="s">
        <v>21</v>
      </c>
      <c r="L11" s="22" t="s">
        <v>22</v>
      </c>
      <c r="M11" s="24"/>
      <c r="N11" s="22" t="s">
        <v>19</v>
      </c>
      <c r="O11" s="22"/>
    </row>
    <row r="12" spans="1:15" ht="14.25" customHeight="1" x14ac:dyDescent="0.2">
      <c r="A12" s="25">
        <v>1982</v>
      </c>
      <c r="B12" s="26">
        <v>42616</v>
      </c>
      <c r="C12" s="27" t="s">
        <v>38</v>
      </c>
      <c r="D12" s="25">
        <v>7</v>
      </c>
      <c r="E12" s="25">
        <v>7</v>
      </c>
      <c r="F12" s="25" t="s">
        <v>8</v>
      </c>
      <c r="G12" s="25"/>
      <c r="H12" s="25"/>
      <c r="I12" s="25">
        <v>1</v>
      </c>
      <c r="J12" s="25"/>
      <c r="K12" s="28" t="s">
        <v>21</v>
      </c>
      <c r="L12" s="27" t="s">
        <v>22</v>
      </c>
      <c r="M12" s="29"/>
      <c r="N12" s="27" t="s">
        <v>19</v>
      </c>
      <c r="O12" s="27"/>
    </row>
    <row r="13" spans="1:15" ht="14.25" customHeight="1" x14ac:dyDescent="0.2">
      <c r="A13" s="25">
        <v>1982</v>
      </c>
      <c r="B13" s="26">
        <v>42623</v>
      </c>
      <c r="C13" s="27" t="s">
        <v>39</v>
      </c>
      <c r="D13" s="25">
        <v>0</v>
      </c>
      <c r="E13" s="25">
        <v>6</v>
      </c>
      <c r="F13" s="25" t="s">
        <v>7</v>
      </c>
      <c r="G13" s="25"/>
      <c r="H13" s="25">
        <v>1</v>
      </c>
      <c r="I13" s="25"/>
      <c r="J13" s="25"/>
      <c r="K13" s="28" t="s">
        <v>21</v>
      </c>
      <c r="L13" s="27" t="s">
        <v>22</v>
      </c>
      <c r="M13" s="29"/>
      <c r="N13" s="27" t="s">
        <v>19</v>
      </c>
      <c r="O13" s="27"/>
    </row>
    <row r="14" spans="1:15" ht="14.25" customHeight="1" x14ac:dyDescent="0.2">
      <c r="A14" s="25">
        <v>1982</v>
      </c>
      <c r="B14" s="26">
        <v>42630</v>
      </c>
      <c r="C14" s="27" t="s">
        <v>23</v>
      </c>
      <c r="D14" s="25">
        <v>14</v>
      </c>
      <c r="E14" s="25">
        <v>7</v>
      </c>
      <c r="F14" s="25" t="s">
        <v>6</v>
      </c>
      <c r="G14" s="25">
        <v>1</v>
      </c>
      <c r="H14" s="25"/>
      <c r="I14" s="25"/>
      <c r="J14" s="25"/>
      <c r="K14" s="28" t="s">
        <v>16</v>
      </c>
      <c r="L14" s="27" t="s">
        <v>40</v>
      </c>
      <c r="M14" s="29"/>
      <c r="N14" s="27" t="s">
        <v>19</v>
      </c>
      <c r="O14" s="27"/>
    </row>
    <row r="15" spans="1:15" ht="14.25" customHeight="1" x14ac:dyDescent="0.2">
      <c r="A15" s="25">
        <v>1982</v>
      </c>
      <c r="B15" s="26">
        <v>42637</v>
      </c>
      <c r="C15" s="27" t="s">
        <v>20</v>
      </c>
      <c r="D15" s="25">
        <v>17</v>
      </c>
      <c r="E15" s="25">
        <v>8</v>
      </c>
      <c r="F15" s="25" t="s">
        <v>6</v>
      </c>
      <c r="G15" s="25">
        <v>1</v>
      </c>
      <c r="H15" s="25"/>
      <c r="I15" s="25"/>
      <c r="J15" s="25"/>
      <c r="K15" s="28" t="s">
        <v>16</v>
      </c>
      <c r="L15" s="27" t="s">
        <v>20</v>
      </c>
      <c r="M15" s="29" t="s">
        <v>24</v>
      </c>
      <c r="N15" s="27" t="s">
        <v>19</v>
      </c>
      <c r="O15" s="27"/>
    </row>
    <row r="16" spans="1:15" ht="14.25" customHeight="1" x14ac:dyDescent="0.2">
      <c r="A16" s="25">
        <v>1982</v>
      </c>
      <c r="B16" s="26">
        <v>42644</v>
      </c>
      <c r="C16" s="27" t="s">
        <v>28</v>
      </c>
      <c r="D16" s="25">
        <v>21</v>
      </c>
      <c r="E16" s="25">
        <v>0</v>
      </c>
      <c r="F16" s="25" t="s">
        <v>6</v>
      </c>
      <c r="G16" s="25">
        <v>1</v>
      </c>
      <c r="H16" s="25"/>
      <c r="I16" s="25"/>
      <c r="J16" s="25"/>
      <c r="K16" s="28" t="s">
        <v>16</v>
      </c>
      <c r="L16" s="27" t="s">
        <v>28</v>
      </c>
      <c r="M16" s="29" t="s">
        <v>41</v>
      </c>
      <c r="N16" s="27" t="s">
        <v>19</v>
      </c>
      <c r="O16" s="27"/>
    </row>
    <row r="17" spans="1:15" ht="14.25" customHeight="1" x14ac:dyDescent="0.2">
      <c r="A17" s="25">
        <v>1982</v>
      </c>
      <c r="B17" s="26">
        <v>42651</v>
      </c>
      <c r="C17" s="27" t="s">
        <v>29</v>
      </c>
      <c r="D17" s="25">
        <v>14</v>
      </c>
      <c r="E17" s="25">
        <v>0</v>
      </c>
      <c r="F17" s="25" t="s">
        <v>6</v>
      </c>
      <c r="G17" s="25">
        <v>1</v>
      </c>
      <c r="H17" s="25"/>
      <c r="I17" s="25"/>
      <c r="J17" s="25"/>
      <c r="K17" s="28" t="s">
        <v>21</v>
      </c>
      <c r="L17" s="27" t="s">
        <v>22</v>
      </c>
      <c r="M17" s="29"/>
      <c r="N17" s="27" t="s">
        <v>19</v>
      </c>
      <c r="O17" s="27"/>
    </row>
    <row r="18" spans="1:15" ht="14.25" customHeight="1" x14ac:dyDescent="0.2">
      <c r="A18" s="25">
        <v>1982</v>
      </c>
      <c r="B18" s="26">
        <v>42658</v>
      </c>
      <c r="C18" s="27" t="s">
        <v>35</v>
      </c>
      <c r="D18" s="25">
        <v>21</v>
      </c>
      <c r="E18" s="25">
        <v>13</v>
      </c>
      <c r="F18" s="25" t="s">
        <v>6</v>
      </c>
      <c r="G18" s="25">
        <v>1</v>
      </c>
      <c r="H18" s="25"/>
      <c r="I18" s="25"/>
      <c r="J18" s="25"/>
      <c r="K18" s="28" t="s">
        <v>21</v>
      </c>
      <c r="L18" s="27" t="s">
        <v>22</v>
      </c>
      <c r="M18" s="29"/>
      <c r="N18" s="27" t="s">
        <v>19</v>
      </c>
      <c r="O18" s="27"/>
    </row>
    <row r="19" spans="1:15" ht="14.25" customHeight="1" x14ac:dyDescent="0.2">
      <c r="A19" s="25">
        <v>1982</v>
      </c>
      <c r="B19" s="26">
        <v>42665</v>
      </c>
      <c r="C19" s="27" t="s">
        <v>31</v>
      </c>
      <c r="D19" s="25">
        <v>12</v>
      </c>
      <c r="E19" s="25">
        <v>7</v>
      </c>
      <c r="F19" s="25" t="s">
        <v>6</v>
      </c>
      <c r="G19" s="25">
        <v>1</v>
      </c>
      <c r="H19" s="25"/>
      <c r="I19" s="25"/>
      <c r="J19" s="25"/>
      <c r="K19" s="28" t="s">
        <v>16</v>
      </c>
      <c r="L19" s="27" t="s">
        <v>42</v>
      </c>
      <c r="M19" s="29"/>
      <c r="N19" s="27" t="s">
        <v>19</v>
      </c>
      <c r="O19" s="27"/>
    </row>
    <row r="20" spans="1:15" ht="14.25" customHeight="1" x14ac:dyDescent="0.2">
      <c r="A20" s="25">
        <v>1982</v>
      </c>
      <c r="B20" s="26">
        <v>42672</v>
      </c>
      <c r="C20" s="27" t="s">
        <v>25</v>
      </c>
      <c r="D20" s="25">
        <v>24</v>
      </c>
      <c r="E20" s="25">
        <v>6</v>
      </c>
      <c r="F20" s="25" t="s">
        <v>6</v>
      </c>
      <c r="G20" s="25">
        <v>1</v>
      </c>
      <c r="H20" s="25"/>
      <c r="I20" s="25"/>
      <c r="J20" s="25"/>
      <c r="K20" s="28" t="s">
        <v>21</v>
      </c>
      <c r="L20" s="27" t="s">
        <v>22</v>
      </c>
      <c r="M20" s="29"/>
      <c r="N20" s="27" t="s">
        <v>19</v>
      </c>
      <c r="O20" s="27"/>
    </row>
    <row r="21" spans="1:15" ht="14.25" customHeight="1" x14ac:dyDescent="0.2">
      <c r="A21" s="25">
        <v>1982</v>
      </c>
      <c r="B21" s="26">
        <v>42679</v>
      </c>
      <c r="C21" s="27" t="s">
        <v>15</v>
      </c>
      <c r="D21" s="25">
        <v>18</v>
      </c>
      <c r="E21" s="25">
        <v>26</v>
      </c>
      <c r="F21" s="25" t="s">
        <v>7</v>
      </c>
      <c r="G21" s="25"/>
      <c r="H21" s="25">
        <v>1</v>
      </c>
      <c r="I21" s="25"/>
      <c r="J21" s="25"/>
      <c r="K21" s="28" t="s">
        <v>21</v>
      </c>
      <c r="L21" s="27" t="s">
        <v>22</v>
      </c>
      <c r="M21" s="29"/>
      <c r="N21" s="27" t="s">
        <v>19</v>
      </c>
      <c r="O21" s="27"/>
    </row>
    <row r="22" spans="1:15" ht="14.25" customHeight="1" x14ac:dyDescent="0.2">
      <c r="A22" s="20">
        <v>1983</v>
      </c>
      <c r="B22" s="21">
        <v>42615</v>
      </c>
      <c r="C22" s="22" t="s">
        <v>43</v>
      </c>
      <c r="D22" s="20">
        <v>6</v>
      </c>
      <c r="E22" s="20">
        <v>29</v>
      </c>
      <c r="F22" s="20" t="s">
        <v>7</v>
      </c>
      <c r="G22" s="20"/>
      <c r="H22" s="20">
        <v>1</v>
      </c>
      <c r="I22" s="20"/>
      <c r="J22" s="20"/>
      <c r="K22" s="23" t="s">
        <v>21</v>
      </c>
      <c r="L22" s="22" t="s">
        <v>22</v>
      </c>
      <c r="M22" s="24"/>
      <c r="N22" s="22" t="s">
        <v>19</v>
      </c>
      <c r="O22" s="22"/>
    </row>
    <row r="23" spans="1:15" ht="14.25" customHeight="1" x14ac:dyDescent="0.2">
      <c r="A23" s="20">
        <v>1983</v>
      </c>
      <c r="B23" s="21">
        <v>42622</v>
      </c>
      <c r="C23" s="22" t="s">
        <v>39</v>
      </c>
      <c r="D23" s="20">
        <v>7</v>
      </c>
      <c r="E23" s="20">
        <v>27</v>
      </c>
      <c r="F23" s="20" t="s">
        <v>7</v>
      </c>
      <c r="G23" s="20"/>
      <c r="H23" s="20">
        <v>1</v>
      </c>
      <c r="I23" s="20"/>
      <c r="J23" s="20"/>
      <c r="K23" s="23" t="s">
        <v>16</v>
      </c>
      <c r="L23" s="22" t="s">
        <v>39</v>
      </c>
      <c r="M23" s="24" t="s">
        <v>136</v>
      </c>
      <c r="N23" s="22" t="s">
        <v>19</v>
      </c>
      <c r="O23" s="22"/>
    </row>
    <row r="24" spans="1:15" ht="14.25" customHeight="1" x14ac:dyDescent="0.2">
      <c r="A24" s="20">
        <v>1983</v>
      </c>
      <c r="B24" s="21">
        <v>42629</v>
      </c>
      <c r="C24" s="22" t="s">
        <v>23</v>
      </c>
      <c r="D24" s="20">
        <v>14</v>
      </c>
      <c r="E24" s="20">
        <v>10</v>
      </c>
      <c r="F24" s="20" t="s">
        <v>6</v>
      </c>
      <c r="G24" s="20">
        <v>1</v>
      </c>
      <c r="H24" s="20"/>
      <c r="I24" s="20"/>
      <c r="J24" s="20"/>
      <c r="K24" s="23" t="s">
        <v>21</v>
      </c>
      <c r="L24" s="22" t="s">
        <v>22</v>
      </c>
      <c r="M24" s="24"/>
      <c r="N24" s="22" t="s">
        <v>19</v>
      </c>
      <c r="O24" s="22"/>
    </row>
    <row r="25" spans="1:15" ht="14.25" customHeight="1" x14ac:dyDescent="0.2">
      <c r="A25" s="20">
        <v>1983</v>
      </c>
      <c r="B25" s="21">
        <v>42636</v>
      </c>
      <c r="C25" s="22" t="s">
        <v>20</v>
      </c>
      <c r="D25" s="20">
        <v>6</v>
      </c>
      <c r="E25" s="20">
        <v>21</v>
      </c>
      <c r="F25" s="20" t="s">
        <v>7</v>
      </c>
      <c r="G25" s="20"/>
      <c r="H25" s="20">
        <v>1</v>
      </c>
      <c r="I25" s="20"/>
      <c r="J25" s="20"/>
      <c r="K25" s="23" t="s">
        <v>21</v>
      </c>
      <c r="L25" s="22" t="s">
        <v>22</v>
      </c>
      <c r="M25" s="24"/>
      <c r="N25" s="22" t="s">
        <v>19</v>
      </c>
      <c r="O25" s="22"/>
    </row>
    <row r="26" spans="1:15" ht="14.25" customHeight="1" x14ac:dyDescent="0.2">
      <c r="A26" s="20">
        <v>1983</v>
      </c>
      <c r="B26" s="21">
        <v>42643</v>
      </c>
      <c r="C26" s="22" t="s">
        <v>28</v>
      </c>
      <c r="D26" s="20">
        <v>28</v>
      </c>
      <c r="E26" s="20">
        <v>0</v>
      </c>
      <c r="F26" s="20" t="s">
        <v>6</v>
      </c>
      <c r="G26" s="20">
        <v>1</v>
      </c>
      <c r="H26" s="20"/>
      <c r="I26" s="20"/>
      <c r="J26" s="20"/>
      <c r="K26" s="23" t="s">
        <v>21</v>
      </c>
      <c r="L26" s="22" t="s">
        <v>22</v>
      </c>
      <c r="M26" s="24"/>
      <c r="N26" s="22" t="s">
        <v>19</v>
      </c>
      <c r="O26" s="22"/>
    </row>
    <row r="27" spans="1:15" ht="14.25" customHeight="1" x14ac:dyDescent="0.2">
      <c r="A27" s="20">
        <v>1983</v>
      </c>
      <c r="B27" s="21">
        <v>42650</v>
      </c>
      <c r="C27" s="22" t="s">
        <v>29</v>
      </c>
      <c r="D27" s="20">
        <v>28</v>
      </c>
      <c r="E27" s="20">
        <v>6</v>
      </c>
      <c r="F27" s="20" t="s">
        <v>6</v>
      </c>
      <c r="G27" s="20">
        <v>1</v>
      </c>
      <c r="H27" s="20"/>
      <c r="I27" s="20"/>
      <c r="J27" s="20"/>
      <c r="K27" s="23" t="s">
        <v>16</v>
      </c>
      <c r="L27" s="22" t="s">
        <v>28</v>
      </c>
      <c r="M27" s="24"/>
      <c r="N27" s="22" t="s">
        <v>19</v>
      </c>
      <c r="O27" s="22"/>
    </row>
    <row r="28" spans="1:15" ht="14.25" customHeight="1" x14ac:dyDescent="0.2">
      <c r="A28" s="20">
        <v>1983</v>
      </c>
      <c r="B28" s="21">
        <v>42657</v>
      </c>
      <c r="C28" s="22" t="s">
        <v>44</v>
      </c>
      <c r="D28" s="20">
        <v>13</v>
      </c>
      <c r="E28" s="20">
        <v>8</v>
      </c>
      <c r="F28" s="20" t="s">
        <v>6</v>
      </c>
      <c r="G28" s="20">
        <v>1</v>
      </c>
      <c r="H28" s="20"/>
      <c r="I28" s="20"/>
      <c r="J28" s="20"/>
      <c r="K28" s="23" t="s">
        <v>21</v>
      </c>
      <c r="L28" s="22" t="s">
        <v>22</v>
      </c>
      <c r="M28" s="24"/>
      <c r="N28" s="22" t="s">
        <v>19</v>
      </c>
      <c r="O28" s="22"/>
    </row>
    <row r="29" spans="1:15" ht="14.25" customHeight="1" x14ac:dyDescent="0.2">
      <c r="A29" s="20">
        <v>1983</v>
      </c>
      <c r="B29" s="21">
        <v>42664</v>
      </c>
      <c r="C29" s="22" t="s">
        <v>31</v>
      </c>
      <c r="D29" s="20">
        <v>0</v>
      </c>
      <c r="E29" s="20">
        <v>28</v>
      </c>
      <c r="F29" s="20" t="s">
        <v>7</v>
      </c>
      <c r="G29" s="20"/>
      <c r="H29" s="20">
        <v>1</v>
      </c>
      <c r="I29" s="20"/>
      <c r="J29" s="20"/>
      <c r="K29" s="23" t="s">
        <v>21</v>
      </c>
      <c r="L29" s="22" t="s">
        <v>22</v>
      </c>
      <c r="M29" s="24"/>
      <c r="N29" s="22" t="s">
        <v>19</v>
      </c>
      <c r="O29" s="22"/>
    </row>
    <row r="30" spans="1:15" ht="14.25" customHeight="1" x14ac:dyDescent="0.2">
      <c r="A30" s="20">
        <v>1983</v>
      </c>
      <c r="B30" s="21">
        <v>42671</v>
      </c>
      <c r="C30" s="22" t="s">
        <v>25</v>
      </c>
      <c r="D30" s="20">
        <v>33</v>
      </c>
      <c r="E30" s="20">
        <v>3</v>
      </c>
      <c r="F30" s="20" t="s">
        <v>6</v>
      </c>
      <c r="G30" s="20">
        <v>1</v>
      </c>
      <c r="H30" s="20"/>
      <c r="I30" s="20"/>
      <c r="J30" s="20"/>
      <c r="K30" s="23" t="s">
        <v>16</v>
      </c>
      <c r="L30" s="22" t="s">
        <v>26</v>
      </c>
      <c r="M30" s="24" t="s">
        <v>27</v>
      </c>
      <c r="N30" s="22" t="s">
        <v>19</v>
      </c>
      <c r="O30" s="22"/>
    </row>
    <row r="31" spans="1:15" ht="14.25" customHeight="1" x14ac:dyDescent="0.2">
      <c r="A31" s="20">
        <v>1983</v>
      </c>
      <c r="B31" s="21">
        <v>42678</v>
      </c>
      <c r="C31" s="22" t="s">
        <v>15</v>
      </c>
      <c r="D31" s="20">
        <v>11</v>
      </c>
      <c r="E31" s="20">
        <v>0</v>
      </c>
      <c r="F31" s="20" t="s">
        <v>6</v>
      </c>
      <c r="G31" s="20">
        <v>1</v>
      </c>
      <c r="H31" s="20"/>
      <c r="I31" s="20"/>
      <c r="J31" s="20"/>
      <c r="K31" s="23" t="s">
        <v>16</v>
      </c>
      <c r="L31" s="22" t="s">
        <v>17</v>
      </c>
      <c r="M31" s="24"/>
      <c r="N31" s="22" t="s">
        <v>19</v>
      </c>
      <c r="O31" s="22"/>
    </row>
    <row r="32" spans="1:15" ht="14.25" customHeight="1" x14ac:dyDescent="0.2">
      <c r="A32" s="25">
        <v>1984</v>
      </c>
      <c r="B32" s="26">
        <v>42613</v>
      </c>
      <c r="C32" s="27" t="s">
        <v>45</v>
      </c>
      <c r="D32" s="25">
        <v>12</v>
      </c>
      <c r="E32" s="25">
        <v>6</v>
      </c>
      <c r="F32" s="25" t="s">
        <v>6</v>
      </c>
      <c r="G32" s="25">
        <v>1</v>
      </c>
      <c r="H32" s="25"/>
      <c r="I32" s="25"/>
      <c r="J32" s="25"/>
      <c r="K32" s="28" t="s">
        <v>21</v>
      </c>
      <c r="L32" s="27" t="s">
        <v>22</v>
      </c>
      <c r="M32" s="29"/>
      <c r="N32" s="27" t="s">
        <v>19</v>
      </c>
      <c r="O32" s="27"/>
    </row>
    <row r="33" spans="1:15" ht="14.25" customHeight="1" x14ac:dyDescent="0.2">
      <c r="A33" s="25">
        <v>1984</v>
      </c>
      <c r="B33" s="26">
        <v>42627</v>
      </c>
      <c r="C33" s="27" t="s">
        <v>46</v>
      </c>
      <c r="D33" s="25">
        <v>20</v>
      </c>
      <c r="E33" s="25">
        <v>6</v>
      </c>
      <c r="F33" s="25" t="s">
        <v>6</v>
      </c>
      <c r="G33" s="25">
        <v>1</v>
      </c>
      <c r="H33" s="25"/>
      <c r="I33" s="25"/>
      <c r="J33" s="25"/>
      <c r="K33" s="28" t="s">
        <v>16</v>
      </c>
      <c r="L33" s="27" t="s">
        <v>47</v>
      </c>
      <c r="M33" s="29"/>
      <c r="N33" s="27" t="s">
        <v>19</v>
      </c>
      <c r="O33" s="27"/>
    </row>
    <row r="34" spans="1:15" ht="14.25" customHeight="1" x14ac:dyDescent="0.2">
      <c r="A34" s="25">
        <v>1984</v>
      </c>
      <c r="B34" s="26">
        <v>42634</v>
      </c>
      <c r="C34" s="27" t="s">
        <v>25</v>
      </c>
      <c r="D34" s="25">
        <v>28</v>
      </c>
      <c r="E34" s="25">
        <v>6</v>
      </c>
      <c r="F34" s="25" t="s">
        <v>6</v>
      </c>
      <c r="G34" s="25">
        <v>1</v>
      </c>
      <c r="H34" s="25"/>
      <c r="I34" s="25"/>
      <c r="J34" s="25"/>
      <c r="K34" s="28" t="s">
        <v>21</v>
      </c>
      <c r="L34" s="27" t="s">
        <v>22</v>
      </c>
      <c r="M34" s="29"/>
      <c r="N34" s="27" t="s">
        <v>19</v>
      </c>
      <c r="O34" s="27"/>
    </row>
    <row r="35" spans="1:15" ht="14.25" customHeight="1" x14ac:dyDescent="0.2">
      <c r="A35" s="25">
        <v>1984</v>
      </c>
      <c r="B35" s="26">
        <v>42641</v>
      </c>
      <c r="C35" s="27" t="s">
        <v>29</v>
      </c>
      <c r="D35" s="25">
        <v>3</v>
      </c>
      <c r="E35" s="25">
        <v>0</v>
      </c>
      <c r="F35" s="25" t="s">
        <v>6</v>
      </c>
      <c r="G35" s="25">
        <v>1</v>
      </c>
      <c r="H35" s="25"/>
      <c r="I35" s="25"/>
      <c r="J35" s="25"/>
      <c r="K35" s="28" t="s">
        <v>21</v>
      </c>
      <c r="L35" s="27" t="s">
        <v>22</v>
      </c>
      <c r="M35" s="29"/>
      <c r="N35" s="27" t="s">
        <v>19</v>
      </c>
      <c r="O35" s="27"/>
    </row>
    <row r="36" spans="1:15" ht="14.25" customHeight="1" x14ac:dyDescent="0.2">
      <c r="A36" s="25">
        <v>1984</v>
      </c>
      <c r="B36" s="26">
        <v>42648</v>
      </c>
      <c r="C36" s="27" t="s">
        <v>23</v>
      </c>
      <c r="D36" s="25">
        <v>0</v>
      </c>
      <c r="E36" s="25">
        <v>21</v>
      </c>
      <c r="F36" s="25" t="s">
        <v>7</v>
      </c>
      <c r="G36" s="25"/>
      <c r="H36" s="25">
        <v>1</v>
      </c>
      <c r="I36" s="25"/>
      <c r="J36" s="25"/>
      <c r="K36" s="28" t="s">
        <v>16</v>
      </c>
      <c r="L36" s="27" t="s">
        <v>40</v>
      </c>
      <c r="M36" s="29"/>
      <c r="N36" s="27" t="s">
        <v>19</v>
      </c>
      <c r="O36" s="27"/>
    </row>
    <row r="37" spans="1:15" ht="14.25" customHeight="1" x14ac:dyDescent="0.2">
      <c r="A37" s="25">
        <v>1984</v>
      </c>
      <c r="B37" s="26">
        <v>42655</v>
      </c>
      <c r="C37" s="27" t="s">
        <v>20</v>
      </c>
      <c r="D37" s="25">
        <v>21</v>
      </c>
      <c r="E37" s="25">
        <v>0</v>
      </c>
      <c r="F37" s="25" t="s">
        <v>6</v>
      </c>
      <c r="G37" s="25">
        <v>1</v>
      </c>
      <c r="H37" s="25"/>
      <c r="I37" s="25"/>
      <c r="J37" s="25"/>
      <c r="K37" s="28" t="s">
        <v>16</v>
      </c>
      <c r="L37" s="27" t="s">
        <v>20</v>
      </c>
      <c r="M37" s="29" t="s">
        <v>24</v>
      </c>
      <c r="N37" s="27" t="s">
        <v>19</v>
      </c>
      <c r="O37" s="27"/>
    </row>
    <row r="38" spans="1:15" ht="14.25" customHeight="1" x14ac:dyDescent="0.2">
      <c r="A38" s="25">
        <v>1984</v>
      </c>
      <c r="B38" s="26">
        <v>42662</v>
      </c>
      <c r="C38" s="27" t="s">
        <v>48</v>
      </c>
      <c r="D38" s="25">
        <v>23</v>
      </c>
      <c r="E38" s="25">
        <v>0</v>
      </c>
      <c r="F38" s="25" t="s">
        <v>6</v>
      </c>
      <c r="G38" s="25">
        <v>1</v>
      </c>
      <c r="H38" s="25"/>
      <c r="I38" s="25"/>
      <c r="J38" s="25"/>
      <c r="K38" s="28" t="s">
        <v>21</v>
      </c>
      <c r="L38" s="27" t="s">
        <v>22</v>
      </c>
      <c r="M38" s="29"/>
      <c r="N38" s="27" t="s">
        <v>19</v>
      </c>
      <c r="O38" s="27"/>
    </row>
    <row r="39" spans="1:15" ht="14.25" customHeight="1" x14ac:dyDescent="0.2">
      <c r="A39" s="25">
        <v>1984</v>
      </c>
      <c r="B39" s="26">
        <v>42669</v>
      </c>
      <c r="C39" s="27" t="s">
        <v>31</v>
      </c>
      <c r="D39" s="25">
        <v>20</v>
      </c>
      <c r="E39" s="25">
        <v>0</v>
      </c>
      <c r="F39" s="25" t="s">
        <v>6</v>
      </c>
      <c r="G39" s="25">
        <v>1</v>
      </c>
      <c r="H39" s="25"/>
      <c r="I39" s="25"/>
      <c r="J39" s="25"/>
      <c r="K39" s="28" t="s">
        <v>16</v>
      </c>
      <c r="L39" s="27" t="s">
        <v>42</v>
      </c>
      <c r="M39" s="29"/>
      <c r="N39" s="27" t="s">
        <v>19</v>
      </c>
      <c r="O39" s="27"/>
    </row>
    <row r="40" spans="1:15" ht="14.25" customHeight="1" x14ac:dyDescent="0.2">
      <c r="A40" s="25">
        <v>1984</v>
      </c>
      <c r="B40" s="26">
        <v>42676</v>
      </c>
      <c r="C40" s="27" t="s">
        <v>28</v>
      </c>
      <c r="D40" s="25">
        <v>12</v>
      </c>
      <c r="E40" s="25">
        <v>7</v>
      </c>
      <c r="F40" s="25" t="s">
        <v>6</v>
      </c>
      <c r="G40" s="25">
        <v>1</v>
      </c>
      <c r="H40" s="25"/>
      <c r="I40" s="25"/>
      <c r="J40" s="25"/>
      <c r="K40" s="28" t="s">
        <v>16</v>
      </c>
      <c r="L40" s="27" t="s">
        <v>28</v>
      </c>
      <c r="M40" s="29" t="s">
        <v>41</v>
      </c>
      <c r="N40" s="27" t="s">
        <v>19</v>
      </c>
      <c r="O40" s="27"/>
    </row>
    <row r="41" spans="1:15" ht="14.25" customHeight="1" x14ac:dyDescent="0.2">
      <c r="A41" s="25">
        <v>1984</v>
      </c>
      <c r="B41" s="26">
        <v>42683</v>
      </c>
      <c r="C41" s="27" t="s">
        <v>15</v>
      </c>
      <c r="D41" s="25">
        <v>14</v>
      </c>
      <c r="E41" s="25">
        <v>6</v>
      </c>
      <c r="F41" s="25" t="s">
        <v>6</v>
      </c>
      <c r="G41" s="25">
        <v>1</v>
      </c>
      <c r="H41" s="25"/>
      <c r="I41" s="25"/>
      <c r="J41" s="25"/>
      <c r="K41" s="28" t="s">
        <v>21</v>
      </c>
      <c r="L41" s="27" t="s">
        <v>22</v>
      </c>
      <c r="M41" s="29"/>
      <c r="N41" s="27" t="s">
        <v>19</v>
      </c>
      <c r="O41" s="27"/>
    </row>
    <row r="42" spans="1:15" ht="14.25" customHeight="1" x14ac:dyDescent="0.2">
      <c r="A42" s="25">
        <v>1984</v>
      </c>
      <c r="B42" s="26">
        <v>42690</v>
      </c>
      <c r="C42" s="27" t="s">
        <v>49</v>
      </c>
      <c r="D42" s="25">
        <v>7</v>
      </c>
      <c r="E42" s="25">
        <v>21</v>
      </c>
      <c r="F42" s="25" t="s">
        <v>7</v>
      </c>
      <c r="G42" s="25"/>
      <c r="H42" s="25">
        <v>1</v>
      </c>
      <c r="I42" s="25"/>
      <c r="J42" s="25"/>
      <c r="K42" s="28" t="s">
        <v>16</v>
      </c>
      <c r="L42" s="27" t="s">
        <v>50</v>
      </c>
      <c r="M42" s="29" t="s">
        <v>51</v>
      </c>
      <c r="N42" s="27" t="s">
        <v>19</v>
      </c>
      <c r="O42" s="27" t="s">
        <v>52</v>
      </c>
    </row>
    <row r="43" spans="1:15" ht="14.25" customHeight="1" x14ac:dyDescent="0.2">
      <c r="A43" s="20">
        <v>1985</v>
      </c>
      <c r="B43" s="21">
        <v>42612</v>
      </c>
      <c r="C43" s="22" t="s">
        <v>45</v>
      </c>
      <c r="D43" s="20">
        <v>12</v>
      </c>
      <c r="E43" s="20">
        <v>6</v>
      </c>
      <c r="F43" s="20" t="s">
        <v>6</v>
      </c>
      <c r="G43" s="20">
        <v>1</v>
      </c>
      <c r="H43" s="20"/>
      <c r="I43" s="20"/>
      <c r="J43" s="20"/>
      <c r="K43" s="23" t="s">
        <v>16</v>
      </c>
      <c r="L43" s="22" t="s">
        <v>45</v>
      </c>
      <c r="M43" s="24" t="s">
        <v>137</v>
      </c>
      <c r="N43" s="22" t="s">
        <v>19</v>
      </c>
      <c r="O43" s="22"/>
    </row>
    <row r="44" spans="1:15" ht="14.25" customHeight="1" x14ac:dyDescent="0.2">
      <c r="A44" s="20">
        <v>1985</v>
      </c>
      <c r="B44" s="21">
        <v>42626</v>
      </c>
      <c r="C44" s="22" t="s">
        <v>46</v>
      </c>
      <c r="D44" s="20">
        <v>10</v>
      </c>
      <c r="E44" s="20">
        <v>7</v>
      </c>
      <c r="F44" s="20" t="s">
        <v>6</v>
      </c>
      <c r="G44" s="20">
        <v>1</v>
      </c>
      <c r="H44" s="20"/>
      <c r="I44" s="20"/>
      <c r="J44" s="20"/>
      <c r="K44" s="23" t="s">
        <v>21</v>
      </c>
      <c r="L44" s="22" t="s">
        <v>22</v>
      </c>
      <c r="M44" s="24"/>
      <c r="N44" s="22" t="s">
        <v>19</v>
      </c>
      <c r="O44" s="22"/>
    </row>
    <row r="45" spans="1:15" ht="14.25" customHeight="1" x14ac:dyDescent="0.2">
      <c r="A45" s="20">
        <v>1985</v>
      </c>
      <c r="B45" s="21">
        <v>42633</v>
      </c>
      <c r="C45" s="22" t="s">
        <v>25</v>
      </c>
      <c r="D45" s="20">
        <v>14</v>
      </c>
      <c r="E45" s="20">
        <v>0</v>
      </c>
      <c r="F45" s="20" t="s">
        <v>6</v>
      </c>
      <c r="G45" s="20">
        <v>1</v>
      </c>
      <c r="H45" s="20"/>
      <c r="I45" s="20"/>
      <c r="J45" s="20"/>
      <c r="K45" s="23" t="s">
        <v>16</v>
      </c>
      <c r="L45" s="22" t="s">
        <v>26</v>
      </c>
      <c r="M45" s="24" t="s">
        <v>27</v>
      </c>
      <c r="N45" s="22" t="s">
        <v>19</v>
      </c>
      <c r="O45" s="22"/>
    </row>
    <row r="46" spans="1:15" ht="14.25" customHeight="1" x14ac:dyDescent="0.2">
      <c r="A46" s="20">
        <v>1985</v>
      </c>
      <c r="B46" s="21">
        <v>42640</v>
      </c>
      <c r="C46" s="22" t="s">
        <v>29</v>
      </c>
      <c r="D46" s="20">
        <v>14</v>
      </c>
      <c r="E46" s="20">
        <v>8</v>
      </c>
      <c r="F46" s="20" t="s">
        <v>6</v>
      </c>
      <c r="G46" s="20">
        <v>1</v>
      </c>
      <c r="H46" s="20"/>
      <c r="I46" s="20"/>
      <c r="J46" s="20"/>
      <c r="K46" s="23" t="s">
        <v>16</v>
      </c>
      <c r="L46" s="22" t="s">
        <v>28</v>
      </c>
      <c r="M46" s="24"/>
      <c r="N46" s="22" t="s">
        <v>19</v>
      </c>
      <c r="O46" s="22"/>
    </row>
    <row r="47" spans="1:15" ht="14.25" customHeight="1" x14ac:dyDescent="0.2">
      <c r="A47" s="20">
        <v>1985</v>
      </c>
      <c r="B47" s="21">
        <v>42647</v>
      </c>
      <c r="C47" s="22" t="s">
        <v>23</v>
      </c>
      <c r="D47" s="20">
        <v>6</v>
      </c>
      <c r="E47" s="20">
        <v>16</v>
      </c>
      <c r="F47" s="20" t="s">
        <v>7</v>
      </c>
      <c r="G47" s="20"/>
      <c r="H47" s="20">
        <v>1</v>
      </c>
      <c r="I47" s="20"/>
      <c r="J47" s="20"/>
      <c r="K47" s="23" t="s">
        <v>21</v>
      </c>
      <c r="L47" s="22" t="s">
        <v>22</v>
      </c>
      <c r="M47" s="24"/>
      <c r="N47" s="22" t="s">
        <v>19</v>
      </c>
      <c r="O47" s="22"/>
    </row>
    <row r="48" spans="1:15" ht="14.25" customHeight="1" x14ac:dyDescent="0.2">
      <c r="A48" s="20">
        <v>1985</v>
      </c>
      <c r="B48" s="21">
        <v>42654</v>
      </c>
      <c r="C48" s="22" t="s">
        <v>20</v>
      </c>
      <c r="D48" s="20">
        <v>14</v>
      </c>
      <c r="E48" s="20">
        <v>0</v>
      </c>
      <c r="F48" s="20" t="s">
        <v>6</v>
      </c>
      <c r="G48" s="20">
        <v>1</v>
      </c>
      <c r="H48" s="20"/>
      <c r="I48" s="20"/>
      <c r="J48" s="20"/>
      <c r="K48" s="23" t="s">
        <v>21</v>
      </c>
      <c r="L48" s="22" t="s">
        <v>22</v>
      </c>
      <c r="M48" s="24"/>
      <c r="N48" s="22" t="s">
        <v>19</v>
      </c>
      <c r="O48" s="22"/>
    </row>
    <row r="49" spans="1:15" ht="14.25" customHeight="1" x14ac:dyDescent="0.2">
      <c r="A49" s="20">
        <v>1985</v>
      </c>
      <c r="B49" s="21">
        <v>42661</v>
      </c>
      <c r="C49" s="22" t="s">
        <v>48</v>
      </c>
      <c r="D49" s="20">
        <v>15</v>
      </c>
      <c r="E49" s="20">
        <v>21</v>
      </c>
      <c r="F49" s="20" t="s">
        <v>7</v>
      </c>
      <c r="G49" s="20"/>
      <c r="H49" s="20">
        <v>1</v>
      </c>
      <c r="I49" s="20"/>
      <c r="J49" s="20"/>
      <c r="K49" s="23" t="s">
        <v>16</v>
      </c>
      <c r="L49" s="22" t="s">
        <v>40</v>
      </c>
      <c r="M49" s="24"/>
      <c r="N49" s="22" t="s">
        <v>19</v>
      </c>
      <c r="O49" s="22"/>
    </row>
    <row r="50" spans="1:15" ht="14.25" customHeight="1" x14ac:dyDescent="0.2">
      <c r="A50" s="20">
        <v>1985</v>
      </c>
      <c r="B50" s="21">
        <v>42668</v>
      </c>
      <c r="C50" s="22" t="s">
        <v>31</v>
      </c>
      <c r="D50" s="20">
        <v>7</v>
      </c>
      <c r="E50" s="20">
        <v>14</v>
      </c>
      <c r="F50" s="20" t="s">
        <v>7</v>
      </c>
      <c r="G50" s="20"/>
      <c r="H50" s="20">
        <v>1</v>
      </c>
      <c r="I50" s="20"/>
      <c r="J50" s="20"/>
      <c r="K50" s="23" t="s">
        <v>21</v>
      </c>
      <c r="L50" s="22" t="s">
        <v>22</v>
      </c>
      <c r="M50" s="24"/>
      <c r="N50" s="22" t="s">
        <v>19</v>
      </c>
      <c r="O50" s="22"/>
    </row>
    <row r="51" spans="1:15" ht="14.25" customHeight="1" x14ac:dyDescent="0.2">
      <c r="A51" s="20">
        <v>1985</v>
      </c>
      <c r="B51" s="21">
        <v>42675</v>
      </c>
      <c r="C51" s="22" t="s">
        <v>28</v>
      </c>
      <c r="D51" s="20">
        <v>5</v>
      </c>
      <c r="E51" s="20">
        <v>7</v>
      </c>
      <c r="F51" s="20" t="s">
        <v>7</v>
      </c>
      <c r="G51" s="20"/>
      <c r="H51" s="20">
        <v>1</v>
      </c>
      <c r="I51" s="20"/>
      <c r="J51" s="20"/>
      <c r="K51" s="23" t="s">
        <v>21</v>
      </c>
      <c r="L51" s="22" t="s">
        <v>22</v>
      </c>
      <c r="M51" s="24"/>
      <c r="N51" s="22" t="s">
        <v>19</v>
      </c>
      <c r="O51" s="22"/>
    </row>
    <row r="52" spans="1:15" ht="14.25" customHeight="1" x14ac:dyDescent="0.2">
      <c r="A52" s="20">
        <v>1985</v>
      </c>
      <c r="B52" s="21">
        <v>42682</v>
      </c>
      <c r="C52" s="22" t="s">
        <v>15</v>
      </c>
      <c r="D52" s="20">
        <v>6</v>
      </c>
      <c r="E52" s="20">
        <v>35</v>
      </c>
      <c r="F52" s="20" t="s">
        <v>7</v>
      </c>
      <c r="G52" s="20"/>
      <c r="H52" s="20">
        <v>1</v>
      </c>
      <c r="I52" s="20"/>
      <c r="J52" s="20"/>
      <c r="K52" s="23" t="s">
        <v>16</v>
      </c>
      <c r="L52" s="22" t="s">
        <v>17</v>
      </c>
      <c r="M52" s="24"/>
      <c r="N52" s="22" t="s">
        <v>19</v>
      </c>
      <c r="O52" s="22"/>
    </row>
    <row r="53" spans="1:15" ht="14.25" customHeight="1" x14ac:dyDescent="0.2">
      <c r="A53" s="25">
        <v>1986</v>
      </c>
      <c r="B53" s="26">
        <v>42611</v>
      </c>
      <c r="C53" s="27" t="s">
        <v>45</v>
      </c>
      <c r="D53" s="25">
        <v>36</v>
      </c>
      <c r="E53" s="25">
        <v>14</v>
      </c>
      <c r="F53" s="25" t="s">
        <v>6</v>
      </c>
      <c r="G53" s="25">
        <v>1</v>
      </c>
      <c r="H53" s="25"/>
      <c r="I53" s="25"/>
      <c r="J53" s="25"/>
      <c r="K53" s="28" t="s">
        <v>21</v>
      </c>
      <c r="L53" s="27" t="s">
        <v>22</v>
      </c>
      <c r="M53" s="29"/>
      <c r="N53" s="27" t="s">
        <v>19</v>
      </c>
      <c r="O53" s="27"/>
    </row>
    <row r="54" spans="1:15" ht="14.25" customHeight="1" x14ac:dyDescent="0.2">
      <c r="A54" s="25">
        <v>1986</v>
      </c>
      <c r="B54" s="26">
        <v>42625</v>
      </c>
      <c r="C54" s="27" t="s">
        <v>53</v>
      </c>
      <c r="D54" s="25">
        <v>0</v>
      </c>
      <c r="E54" s="25">
        <v>27</v>
      </c>
      <c r="F54" s="25" t="s">
        <v>7</v>
      </c>
      <c r="G54" s="25"/>
      <c r="H54" s="25">
        <v>1</v>
      </c>
      <c r="I54" s="25"/>
      <c r="J54" s="25"/>
      <c r="K54" s="28" t="s">
        <v>16</v>
      </c>
      <c r="L54" s="27" t="s">
        <v>54</v>
      </c>
      <c r="M54" s="29"/>
      <c r="N54" s="27" t="s">
        <v>19</v>
      </c>
      <c r="O54" s="27"/>
    </row>
    <row r="55" spans="1:15" ht="14.25" customHeight="1" x14ac:dyDescent="0.2">
      <c r="A55" s="25">
        <v>1986</v>
      </c>
      <c r="B55" s="26">
        <v>42632</v>
      </c>
      <c r="C55" s="27" t="s">
        <v>25</v>
      </c>
      <c r="D55" s="25">
        <v>31</v>
      </c>
      <c r="E55" s="25">
        <v>0</v>
      </c>
      <c r="F55" s="25" t="s">
        <v>6</v>
      </c>
      <c r="G55" s="25">
        <v>1</v>
      </c>
      <c r="H55" s="25"/>
      <c r="I55" s="25"/>
      <c r="J55" s="25"/>
      <c r="K55" s="28" t="s">
        <v>21</v>
      </c>
      <c r="L55" s="27" t="s">
        <v>22</v>
      </c>
      <c r="M55" s="29"/>
      <c r="N55" s="27" t="s">
        <v>19</v>
      </c>
      <c r="O55" s="27"/>
    </row>
    <row r="56" spans="1:15" ht="14.25" customHeight="1" x14ac:dyDescent="0.2">
      <c r="A56" s="25">
        <v>1986</v>
      </c>
      <c r="B56" s="26">
        <v>42639</v>
      </c>
      <c r="C56" s="27" t="s">
        <v>29</v>
      </c>
      <c r="D56" s="25">
        <v>10</v>
      </c>
      <c r="E56" s="25">
        <v>0</v>
      </c>
      <c r="F56" s="25" t="s">
        <v>6</v>
      </c>
      <c r="G56" s="25">
        <v>1</v>
      </c>
      <c r="H56" s="25"/>
      <c r="I56" s="25"/>
      <c r="J56" s="25"/>
      <c r="K56" s="28" t="s">
        <v>21</v>
      </c>
      <c r="L56" s="27" t="s">
        <v>22</v>
      </c>
      <c r="M56" s="29"/>
      <c r="N56" s="27" t="s">
        <v>19</v>
      </c>
      <c r="O56" s="27"/>
    </row>
    <row r="57" spans="1:15" ht="14.25" customHeight="1" x14ac:dyDescent="0.2">
      <c r="A57" s="25">
        <v>1986</v>
      </c>
      <c r="B57" s="26">
        <v>42646</v>
      </c>
      <c r="C57" s="27" t="s">
        <v>23</v>
      </c>
      <c r="D57" s="25">
        <v>7</v>
      </c>
      <c r="E57" s="25">
        <v>10</v>
      </c>
      <c r="F57" s="25" t="s">
        <v>7</v>
      </c>
      <c r="G57" s="25"/>
      <c r="H57" s="25">
        <v>1</v>
      </c>
      <c r="I57" s="25"/>
      <c r="J57" s="25"/>
      <c r="K57" s="28" t="s">
        <v>16</v>
      </c>
      <c r="L57" s="27" t="s">
        <v>40</v>
      </c>
      <c r="M57" s="29"/>
      <c r="N57" s="27" t="s">
        <v>19</v>
      </c>
      <c r="O57" s="27"/>
    </row>
    <row r="58" spans="1:15" ht="14.25" customHeight="1" x14ac:dyDescent="0.2">
      <c r="A58" s="25">
        <v>1986</v>
      </c>
      <c r="B58" s="26">
        <v>42653</v>
      </c>
      <c r="C58" s="27" t="s">
        <v>20</v>
      </c>
      <c r="D58" s="25">
        <v>21</v>
      </c>
      <c r="E58" s="25">
        <v>10</v>
      </c>
      <c r="F58" s="25" t="s">
        <v>6</v>
      </c>
      <c r="G58" s="25">
        <v>1</v>
      </c>
      <c r="H58" s="25"/>
      <c r="I58" s="25"/>
      <c r="J58" s="25"/>
      <c r="K58" s="28" t="s">
        <v>16</v>
      </c>
      <c r="L58" s="27" t="s">
        <v>20</v>
      </c>
      <c r="M58" s="29" t="s">
        <v>24</v>
      </c>
      <c r="N58" s="27" t="s">
        <v>19</v>
      </c>
      <c r="O58" s="27"/>
    </row>
    <row r="59" spans="1:15" ht="14.25" customHeight="1" x14ac:dyDescent="0.2">
      <c r="A59" s="25">
        <v>1986</v>
      </c>
      <c r="B59" s="26">
        <v>42660</v>
      </c>
      <c r="C59" s="27" t="s">
        <v>48</v>
      </c>
      <c r="D59" s="25">
        <v>20</v>
      </c>
      <c r="E59" s="25">
        <v>7</v>
      </c>
      <c r="F59" s="25" t="s">
        <v>6</v>
      </c>
      <c r="G59" s="25">
        <v>1</v>
      </c>
      <c r="H59" s="25"/>
      <c r="I59" s="25"/>
      <c r="J59" s="25"/>
      <c r="K59" s="28" t="s">
        <v>21</v>
      </c>
      <c r="L59" s="27" t="s">
        <v>22</v>
      </c>
      <c r="M59" s="29"/>
      <c r="N59" s="27" t="s">
        <v>19</v>
      </c>
      <c r="O59" s="27"/>
    </row>
    <row r="60" spans="1:15" ht="14.25" customHeight="1" x14ac:dyDescent="0.2">
      <c r="A60" s="25">
        <v>1986</v>
      </c>
      <c r="B60" s="26">
        <v>42667</v>
      </c>
      <c r="C60" s="27" t="s">
        <v>31</v>
      </c>
      <c r="D60" s="25">
        <v>15</v>
      </c>
      <c r="E60" s="25">
        <v>6</v>
      </c>
      <c r="F60" s="25" t="s">
        <v>6</v>
      </c>
      <c r="G60" s="25">
        <v>1</v>
      </c>
      <c r="H60" s="25"/>
      <c r="I60" s="25"/>
      <c r="J60" s="25"/>
      <c r="K60" s="28" t="s">
        <v>16</v>
      </c>
      <c r="L60" s="27" t="s">
        <v>42</v>
      </c>
      <c r="M60" s="29"/>
      <c r="N60" s="27" t="s">
        <v>19</v>
      </c>
      <c r="O60" s="27"/>
    </row>
    <row r="61" spans="1:15" ht="14.25" customHeight="1" x14ac:dyDescent="0.2">
      <c r="A61" s="25">
        <v>1986</v>
      </c>
      <c r="B61" s="26">
        <v>42674</v>
      </c>
      <c r="C61" s="27" t="s">
        <v>28</v>
      </c>
      <c r="D61" s="25">
        <v>28</v>
      </c>
      <c r="E61" s="25">
        <v>0</v>
      </c>
      <c r="F61" s="25" t="s">
        <v>6</v>
      </c>
      <c r="G61" s="25">
        <v>1</v>
      </c>
      <c r="H61" s="25"/>
      <c r="I61" s="25"/>
      <c r="J61" s="25"/>
      <c r="K61" s="28" t="s">
        <v>16</v>
      </c>
      <c r="L61" s="27" t="s">
        <v>28</v>
      </c>
      <c r="M61" s="29" t="s">
        <v>41</v>
      </c>
      <c r="N61" s="27" t="s">
        <v>19</v>
      </c>
      <c r="O61" s="27"/>
    </row>
    <row r="62" spans="1:15" ht="14.25" customHeight="1" x14ac:dyDescent="0.2">
      <c r="A62" s="25">
        <v>1986</v>
      </c>
      <c r="B62" s="26">
        <v>42681</v>
      </c>
      <c r="C62" s="27" t="s">
        <v>15</v>
      </c>
      <c r="D62" s="25">
        <v>7</v>
      </c>
      <c r="E62" s="25">
        <v>9</v>
      </c>
      <c r="F62" s="25" t="s">
        <v>7</v>
      </c>
      <c r="G62" s="25"/>
      <c r="H62" s="25">
        <v>1</v>
      </c>
      <c r="I62" s="25"/>
      <c r="J62" s="25"/>
      <c r="K62" s="28" t="s">
        <v>21</v>
      </c>
      <c r="L62" s="27" t="s">
        <v>22</v>
      </c>
      <c r="M62" s="29"/>
      <c r="N62" s="27" t="s">
        <v>19</v>
      </c>
      <c r="O62" s="27"/>
    </row>
    <row r="63" spans="1:15" ht="14.25" customHeight="1" x14ac:dyDescent="0.2">
      <c r="A63" s="25">
        <v>1986</v>
      </c>
      <c r="B63" s="26">
        <v>42688</v>
      </c>
      <c r="C63" s="27" t="s">
        <v>55</v>
      </c>
      <c r="D63" s="25">
        <v>14</v>
      </c>
      <c r="E63" s="25">
        <v>0</v>
      </c>
      <c r="F63" s="25" t="s">
        <v>6</v>
      </c>
      <c r="G63" s="25">
        <v>1</v>
      </c>
      <c r="H63" s="25"/>
      <c r="I63" s="25"/>
      <c r="J63" s="25"/>
      <c r="K63" s="28" t="s">
        <v>21</v>
      </c>
      <c r="L63" s="27" t="s">
        <v>22</v>
      </c>
      <c r="M63" s="29"/>
      <c r="N63" s="27" t="s">
        <v>19</v>
      </c>
      <c r="O63" s="27" t="s">
        <v>58</v>
      </c>
    </row>
    <row r="64" spans="1:15" ht="14.25" customHeight="1" x14ac:dyDescent="0.2">
      <c r="A64" s="25">
        <v>1986</v>
      </c>
      <c r="B64" s="26">
        <v>42696</v>
      </c>
      <c r="C64" s="27" t="s">
        <v>56</v>
      </c>
      <c r="D64" s="25">
        <v>14</v>
      </c>
      <c r="E64" s="25">
        <v>12</v>
      </c>
      <c r="F64" s="25" t="s">
        <v>6</v>
      </c>
      <c r="G64" s="25">
        <v>1</v>
      </c>
      <c r="H64" s="25"/>
      <c r="I64" s="25"/>
      <c r="J64" s="25"/>
      <c r="K64" s="28" t="s">
        <v>21</v>
      </c>
      <c r="L64" s="27" t="s">
        <v>22</v>
      </c>
      <c r="M64" s="29"/>
      <c r="N64" s="27" t="s">
        <v>19</v>
      </c>
      <c r="O64" s="27" t="s">
        <v>58</v>
      </c>
    </row>
    <row r="65" spans="1:15" ht="14.25" customHeight="1" x14ac:dyDescent="0.2">
      <c r="A65" s="25">
        <v>1986</v>
      </c>
      <c r="B65" s="26">
        <v>42703</v>
      </c>
      <c r="C65" s="27" t="s">
        <v>57</v>
      </c>
      <c r="D65" s="25">
        <v>7</v>
      </c>
      <c r="E65" s="25">
        <v>14</v>
      </c>
      <c r="F65" s="25" t="s">
        <v>7</v>
      </c>
      <c r="G65" s="25"/>
      <c r="H65" s="25">
        <v>1</v>
      </c>
      <c r="I65" s="25"/>
      <c r="J65" s="25" t="s">
        <v>59</v>
      </c>
      <c r="K65" s="28" t="s">
        <v>21</v>
      </c>
      <c r="L65" s="27" t="s">
        <v>22</v>
      </c>
      <c r="M65" s="29"/>
      <c r="N65" s="27" t="s">
        <v>19</v>
      </c>
      <c r="O65" s="27" t="s">
        <v>60</v>
      </c>
    </row>
    <row r="66" spans="1:15" ht="14.25" customHeight="1" x14ac:dyDescent="0.2">
      <c r="A66" s="20">
        <v>1987</v>
      </c>
      <c r="B66" s="21">
        <v>42610</v>
      </c>
      <c r="C66" s="22" t="s">
        <v>45</v>
      </c>
      <c r="D66" s="20">
        <v>23</v>
      </c>
      <c r="E66" s="20">
        <v>6</v>
      </c>
      <c r="F66" s="20" t="s">
        <v>6</v>
      </c>
      <c r="G66" s="20">
        <v>1</v>
      </c>
      <c r="H66" s="20"/>
      <c r="I66" s="20"/>
      <c r="J66" s="20"/>
      <c r="K66" s="23" t="s">
        <v>16</v>
      </c>
      <c r="L66" s="22" t="s">
        <v>45</v>
      </c>
      <c r="M66" s="24" t="s">
        <v>137</v>
      </c>
      <c r="N66" s="22" t="s">
        <v>19</v>
      </c>
      <c r="O66" s="22"/>
    </row>
    <row r="67" spans="1:15" ht="14.25" customHeight="1" x14ac:dyDescent="0.2">
      <c r="A67" s="20">
        <v>1987</v>
      </c>
      <c r="B67" s="21">
        <v>42624</v>
      </c>
      <c r="C67" s="22" t="s">
        <v>53</v>
      </c>
      <c r="D67" s="20">
        <v>0</v>
      </c>
      <c r="E67" s="20">
        <v>14</v>
      </c>
      <c r="F67" s="20" t="s">
        <v>7</v>
      </c>
      <c r="G67" s="20"/>
      <c r="H67" s="20">
        <v>1</v>
      </c>
      <c r="I67" s="20"/>
      <c r="J67" s="20"/>
      <c r="K67" s="23" t="s">
        <v>21</v>
      </c>
      <c r="L67" s="22" t="s">
        <v>22</v>
      </c>
      <c r="M67" s="24"/>
      <c r="N67" s="22" t="s">
        <v>19</v>
      </c>
      <c r="O67" s="22"/>
    </row>
    <row r="68" spans="1:15" ht="14.25" customHeight="1" x14ac:dyDescent="0.2">
      <c r="A68" s="20">
        <v>1987</v>
      </c>
      <c r="B68" s="21">
        <v>42631</v>
      </c>
      <c r="C68" s="22" t="s">
        <v>25</v>
      </c>
      <c r="D68" s="20">
        <v>13</v>
      </c>
      <c r="E68" s="20">
        <v>17</v>
      </c>
      <c r="F68" s="20" t="s">
        <v>7</v>
      </c>
      <c r="G68" s="20"/>
      <c r="H68" s="20">
        <v>1</v>
      </c>
      <c r="I68" s="20"/>
      <c r="J68" s="20"/>
      <c r="K68" s="23" t="s">
        <v>16</v>
      </c>
      <c r="L68" s="22" t="s">
        <v>26</v>
      </c>
      <c r="M68" s="24" t="s">
        <v>27</v>
      </c>
      <c r="N68" s="22" t="s">
        <v>19</v>
      </c>
      <c r="O68" s="22"/>
    </row>
    <row r="69" spans="1:15" ht="14.25" customHeight="1" x14ac:dyDescent="0.2">
      <c r="A69" s="20">
        <v>1987</v>
      </c>
      <c r="B69" s="21">
        <v>42638</v>
      </c>
      <c r="C69" s="22" t="s">
        <v>29</v>
      </c>
      <c r="D69" s="20">
        <v>20</v>
      </c>
      <c r="E69" s="20">
        <v>6</v>
      </c>
      <c r="F69" s="20" t="s">
        <v>6</v>
      </c>
      <c r="G69" s="20">
        <v>1</v>
      </c>
      <c r="H69" s="20"/>
      <c r="I69" s="20"/>
      <c r="J69" s="20"/>
      <c r="K69" s="23" t="s">
        <v>16</v>
      </c>
      <c r="L69" s="22" t="s">
        <v>28</v>
      </c>
      <c r="M69" s="24"/>
      <c r="N69" s="22" t="s">
        <v>19</v>
      </c>
      <c r="O69" s="22"/>
    </row>
    <row r="70" spans="1:15" ht="14.25" customHeight="1" x14ac:dyDescent="0.2">
      <c r="A70" s="20">
        <v>1987</v>
      </c>
      <c r="B70" s="21">
        <v>42645</v>
      </c>
      <c r="C70" s="22" t="s">
        <v>23</v>
      </c>
      <c r="D70" s="20">
        <v>24</v>
      </c>
      <c r="E70" s="20">
        <v>0</v>
      </c>
      <c r="F70" s="20" t="s">
        <v>6</v>
      </c>
      <c r="G70" s="20">
        <v>1</v>
      </c>
      <c r="H70" s="20"/>
      <c r="I70" s="20"/>
      <c r="J70" s="20"/>
      <c r="K70" s="23" t="s">
        <v>21</v>
      </c>
      <c r="L70" s="22" t="s">
        <v>22</v>
      </c>
      <c r="M70" s="24"/>
      <c r="N70" s="22" t="s">
        <v>19</v>
      </c>
      <c r="O70" s="22"/>
    </row>
    <row r="71" spans="1:15" ht="14.25" customHeight="1" x14ac:dyDescent="0.2">
      <c r="A71" s="20">
        <v>1987</v>
      </c>
      <c r="B71" s="21">
        <v>42652</v>
      </c>
      <c r="C71" s="22" t="s">
        <v>20</v>
      </c>
      <c r="D71" s="20">
        <v>10</v>
      </c>
      <c r="E71" s="20">
        <v>0</v>
      </c>
      <c r="F71" s="20" t="s">
        <v>6</v>
      </c>
      <c r="G71" s="20">
        <v>1</v>
      </c>
      <c r="H71" s="20"/>
      <c r="I71" s="20"/>
      <c r="J71" s="20"/>
      <c r="K71" s="23" t="s">
        <v>16</v>
      </c>
      <c r="L71" s="22" t="s">
        <v>20</v>
      </c>
      <c r="M71" s="24" t="s">
        <v>24</v>
      </c>
      <c r="N71" s="22" t="s">
        <v>19</v>
      </c>
      <c r="O71" s="22"/>
    </row>
    <row r="72" spans="1:15" ht="14.25" customHeight="1" x14ac:dyDescent="0.2">
      <c r="A72" s="20">
        <v>1987</v>
      </c>
      <c r="B72" s="21">
        <v>42659</v>
      </c>
      <c r="C72" s="22" t="s">
        <v>48</v>
      </c>
      <c r="D72" s="20">
        <v>21</v>
      </c>
      <c r="E72" s="20">
        <v>17</v>
      </c>
      <c r="F72" s="20" t="s">
        <v>6</v>
      </c>
      <c r="G72" s="20">
        <v>1</v>
      </c>
      <c r="H72" s="20"/>
      <c r="I72" s="20"/>
      <c r="J72" s="20"/>
      <c r="K72" s="23" t="s">
        <v>16</v>
      </c>
      <c r="L72" s="22" t="s">
        <v>40</v>
      </c>
      <c r="M72" s="24"/>
      <c r="N72" s="22" t="s">
        <v>19</v>
      </c>
      <c r="O72" s="22"/>
    </row>
    <row r="73" spans="1:15" ht="14.25" customHeight="1" x14ac:dyDescent="0.2">
      <c r="A73" s="20">
        <v>1987</v>
      </c>
      <c r="B73" s="21">
        <v>42666</v>
      </c>
      <c r="C73" s="22" t="s">
        <v>31</v>
      </c>
      <c r="D73" s="20">
        <v>7</v>
      </c>
      <c r="E73" s="20">
        <v>21</v>
      </c>
      <c r="F73" s="20" t="s">
        <v>7</v>
      </c>
      <c r="G73" s="20"/>
      <c r="H73" s="20">
        <v>1</v>
      </c>
      <c r="I73" s="20"/>
      <c r="J73" s="20"/>
      <c r="K73" s="23" t="s">
        <v>21</v>
      </c>
      <c r="L73" s="22" t="s">
        <v>22</v>
      </c>
      <c r="M73" s="24"/>
      <c r="N73" s="22" t="s">
        <v>19</v>
      </c>
      <c r="O73" s="22"/>
    </row>
    <row r="74" spans="1:15" ht="14.25" customHeight="1" x14ac:dyDescent="0.2">
      <c r="A74" s="20">
        <v>1987</v>
      </c>
      <c r="B74" s="21">
        <v>42673</v>
      </c>
      <c r="C74" s="22" t="s">
        <v>28</v>
      </c>
      <c r="D74" s="20">
        <v>21</v>
      </c>
      <c r="E74" s="20">
        <v>20</v>
      </c>
      <c r="F74" s="20" t="s">
        <v>6</v>
      </c>
      <c r="G74" s="20">
        <v>1</v>
      </c>
      <c r="H74" s="20"/>
      <c r="I74" s="20"/>
      <c r="J74" s="20"/>
      <c r="K74" s="23" t="s">
        <v>21</v>
      </c>
      <c r="L74" s="22" t="s">
        <v>22</v>
      </c>
      <c r="M74" s="24"/>
      <c r="N74" s="22" t="s">
        <v>19</v>
      </c>
      <c r="O74" s="22"/>
    </row>
    <row r="75" spans="1:15" ht="14.25" customHeight="1" x14ac:dyDescent="0.2">
      <c r="A75" s="20">
        <v>1987</v>
      </c>
      <c r="B75" s="21">
        <v>42680</v>
      </c>
      <c r="C75" s="22" t="s">
        <v>15</v>
      </c>
      <c r="D75" s="20">
        <v>21</v>
      </c>
      <c r="E75" s="20">
        <v>28</v>
      </c>
      <c r="F75" s="20" t="s">
        <v>7</v>
      </c>
      <c r="G75" s="20"/>
      <c r="H75" s="20">
        <v>1</v>
      </c>
      <c r="I75" s="20"/>
      <c r="J75" s="20"/>
      <c r="K75" s="23" t="s">
        <v>16</v>
      </c>
      <c r="L75" s="22" t="s">
        <v>17</v>
      </c>
      <c r="M75" s="24"/>
      <c r="N75" s="22" t="s">
        <v>19</v>
      </c>
      <c r="O75" s="22"/>
    </row>
    <row r="76" spans="1:15" ht="14.25" customHeight="1" x14ac:dyDescent="0.2">
      <c r="A76" s="25">
        <v>1988</v>
      </c>
      <c r="B76" s="26">
        <v>42615</v>
      </c>
      <c r="C76" s="27" t="s">
        <v>15</v>
      </c>
      <c r="D76" s="25">
        <v>7</v>
      </c>
      <c r="E76" s="25">
        <v>30</v>
      </c>
      <c r="F76" s="25" t="s">
        <v>7</v>
      </c>
      <c r="G76" s="25"/>
      <c r="H76" s="25">
        <v>1</v>
      </c>
      <c r="I76" s="25"/>
      <c r="J76" s="25"/>
      <c r="K76" s="28" t="s">
        <v>16</v>
      </c>
      <c r="L76" s="27" t="s">
        <v>17</v>
      </c>
      <c r="M76" s="29"/>
      <c r="N76" s="27" t="s">
        <v>19</v>
      </c>
      <c r="O76" s="27"/>
    </row>
    <row r="77" spans="1:15" ht="14.25" customHeight="1" x14ac:dyDescent="0.2">
      <c r="A77" s="25">
        <v>1988</v>
      </c>
      <c r="B77" s="26">
        <v>42629</v>
      </c>
      <c r="C77" s="27" t="s">
        <v>46</v>
      </c>
      <c r="D77" s="25">
        <v>26</v>
      </c>
      <c r="E77" s="25">
        <v>3</v>
      </c>
      <c r="F77" s="25" t="s">
        <v>6</v>
      </c>
      <c r="G77" s="25">
        <v>1</v>
      </c>
      <c r="H77" s="25"/>
      <c r="I77" s="25"/>
      <c r="J77" s="25"/>
      <c r="K77" s="28" t="s">
        <v>21</v>
      </c>
      <c r="L77" s="27" t="s">
        <v>22</v>
      </c>
      <c r="M77" s="29"/>
      <c r="N77" s="27" t="s">
        <v>19</v>
      </c>
      <c r="O77" s="27"/>
    </row>
    <row r="78" spans="1:15" ht="14.25" customHeight="1" x14ac:dyDescent="0.2">
      <c r="A78" s="25">
        <v>1988</v>
      </c>
      <c r="B78" s="26">
        <v>42636</v>
      </c>
      <c r="C78" s="27" t="s">
        <v>25</v>
      </c>
      <c r="D78" s="25">
        <v>41</v>
      </c>
      <c r="E78" s="25">
        <v>7</v>
      </c>
      <c r="F78" s="25" t="s">
        <v>6</v>
      </c>
      <c r="G78" s="25">
        <v>1</v>
      </c>
      <c r="H78" s="25"/>
      <c r="I78" s="25"/>
      <c r="J78" s="25"/>
      <c r="K78" s="28" t="s">
        <v>21</v>
      </c>
      <c r="L78" s="27" t="s">
        <v>22</v>
      </c>
      <c r="M78" s="29"/>
      <c r="N78" s="27" t="s">
        <v>19</v>
      </c>
      <c r="O78" s="27"/>
    </row>
    <row r="79" spans="1:15" ht="14.25" customHeight="1" x14ac:dyDescent="0.2">
      <c r="A79" s="25">
        <v>1988</v>
      </c>
      <c r="B79" s="26">
        <v>42643</v>
      </c>
      <c r="C79" s="27" t="s">
        <v>29</v>
      </c>
      <c r="D79" s="25">
        <v>28</v>
      </c>
      <c r="E79" s="25">
        <v>14</v>
      </c>
      <c r="F79" s="25" t="s">
        <v>6</v>
      </c>
      <c r="G79" s="25">
        <v>1</v>
      </c>
      <c r="H79" s="25"/>
      <c r="I79" s="25"/>
      <c r="J79" s="25"/>
      <c r="K79" s="28" t="s">
        <v>21</v>
      </c>
      <c r="L79" s="27" t="s">
        <v>22</v>
      </c>
      <c r="M79" s="29"/>
      <c r="N79" s="27" t="s">
        <v>19</v>
      </c>
      <c r="O79" s="27"/>
    </row>
    <row r="80" spans="1:15" ht="14.25" customHeight="1" x14ac:dyDescent="0.2">
      <c r="A80" s="25">
        <v>1988</v>
      </c>
      <c r="B80" s="26">
        <v>42650</v>
      </c>
      <c r="C80" s="27" t="s">
        <v>23</v>
      </c>
      <c r="D80" s="25">
        <v>13</v>
      </c>
      <c r="E80" s="25">
        <v>10</v>
      </c>
      <c r="F80" s="25" t="s">
        <v>6</v>
      </c>
      <c r="G80" s="25">
        <v>1</v>
      </c>
      <c r="H80" s="25"/>
      <c r="I80" s="25"/>
      <c r="J80" s="25" t="s">
        <v>59</v>
      </c>
      <c r="K80" s="28" t="s">
        <v>16</v>
      </c>
      <c r="L80" s="27" t="s">
        <v>40</v>
      </c>
      <c r="M80" s="29"/>
      <c r="N80" s="27" t="s">
        <v>19</v>
      </c>
      <c r="O80" s="27"/>
    </row>
    <row r="81" spans="1:15" ht="14.25" customHeight="1" x14ac:dyDescent="0.2">
      <c r="A81" s="25">
        <v>1988</v>
      </c>
      <c r="B81" s="26">
        <v>42657</v>
      </c>
      <c r="C81" s="27" t="s">
        <v>20</v>
      </c>
      <c r="D81" s="25">
        <v>26</v>
      </c>
      <c r="E81" s="25">
        <v>12</v>
      </c>
      <c r="F81" s="25" t="s">
        <v>6</v>
      </c>
      <c r="G81" s="25">
        <v>1</v>
      </c>
      <c r="H81" s="25"/>
      <c r="I81" s="25"/>
      <c r="J81" s="25"/>
      <c r="K81" s="28" t="s">
        <v>16</v>
      </c>
      <c r="L81" s="27" t="s">
        <v>20</v>
      </c>
      <c r="M81" s="29" t="s">
        <v>24</v>
      </c>
      <c r="N81" s="27" t="s">
        <v>19</v>
      </c>
      <c r="O81" s="27"/>
    </row>
    <row r="82" spans="1:15" ht="14.25" customHeight="1" x14ac:dyDescent="0.2">
      <c r="A82" s="25">
        <v>1988</v>
      </c>
      <c r="B82" s="26">
        <v>42665</v>
      </c>
      <c r="C82" s="27" t="s">
        <v>48</v>
      </c>
      <c r="D82" s="25">
        <v>3</v>
      </c>
      <c r="E82" s="25">
        <v>0</v>
      </c>
      <c r="F82" s="25" t="s">
        <v>6</v>
      </c>
      <c r="G82" s="25">
        <v>1</v>
      </c>
      <c r="H82" s="25"/>
      <c r="I82" s="25"/>
      <c r="J82" s="25"/>
      <c r="K82" s="28" t="s">
        <v>21</v>
      </c>
      <c r="L82" s="27" t="s">
        <v>22</v>
      </c>
      <c r="M82" s="29"/>
      <c r="N82" s="27" t="s">
        <v>19</v>
      </c>
      <c r="O82" s="27" t="s">
        <v>61</v>
      </c>
    </row>
    <row r="83" spans="1:15" ht="14.25" customHeight="1" x14ac:dyDescent="0.2">
      <c r="A83" s="25">
        <v>1988</v>
      </c>
      <c r="B83" s="26">
        <v>42671</v>
      </c>
      <c r="C83" s="27" t="s">
        <v>31</v>
      </c>
      <c r="D83" s="25">
        <v>31</v>
      </c>
      <c r="E83" s="25">
        <v>0</v>
      </c>
      <c r="F83" s="25" t="s">
        <v>6</v>
      </c>
      <c r="G83" s="25">
        <v>1</v>
      </c>
      <c r="H83" s="25"/>
      <c r="I83" s="25"/>
      <c r="J83" s="25"/>
      <c r="K83" s="28" t="s">
        <v>16</v>
      </c>
      <c r="L83" s="27" t="s">
        <v>42</v>
      </c>
      <c r="M83" s="29"/>
      <c r="N83" s="27" t="s">
        <v>19</v>
      </c>
      <c r="O83" s="27"/>
    </row>
    <row r="84" spans="1:15" ht="14.25" customHeight="1" x14ac:dyDescent="0.2">
      <c r="A84" s="25">
        <v>1988</v>
      </c>
      <c r="B84" s="26">
        <v>42678</v>
      </c>
      <c r="C84" s="27" t="s">
        <v>28</v>
      </c>
      <c r="D84" s="25">
        <v>34</v>
      </c>
      <c r="E84" s="25">
        <v>7</v>
      </c>
      <c r="F84" s="25" t="s">
        <v>6</v>
      </c>
      <c r="G84" s="25">
        <v>1</v>
      </c>
      <c r="H84" s="25"/>
      <c r="I84" s="25"/>
      <c r="J84" s="25"/>
      <c r="K84" s="28" t="s">
        <v>16</v>
      </c>
      <c r="L84" s="27" t="s">
        <v>28</v>
      </c>
      <c r="M84" s="29" t="s">
        <v>41</v>
      </c>
      <c r="N84" s="27" t="s">
        <v>19</v>
      </c>
      <c r="O84" s="27"/>
    </row>
    <row r="85" spans="1:15" ht="14.25" customHeight="1" x14ac:dyDescent="0.2">
      <c r="A85" s="25">
        <v>1988</v>
      </c>
      <c r="B85" s="26">
        <v>42685</v>
      </c>
      <c r="C85" s="27" t="s">
        <v>15</v>
      </c>
      <c r="D85" s="25">
        <v>21</v>
      </c>
      <c r="E85" s="25">
        <v>0</v>
      </c>
      <c r="F85" s="25" t="s">
        <v>6</v>
      </c>
      <c r="G85" s="25">
        <v>1</v>
      </c>
      <c r="H85" s="25"/>
      <c r="I85" s="25"/>
      <c r="J85" s="25"/>
      <c r="K85" s="28" t="s">
        <v>21</v>
      </c>
      <c r="L85" s="27" t="s">
        <v>22</v>
      </c>
      <c r="M85" s="29"/>
      <c r="N85" s="27" t="s">
        <v>19</v>
      </c>
      <c r="O85" s="27"/>
    </row>
    <row r="86" spans="1:15" ht="14.25" customHeight="1" x14ac:dyDescent="0.2">
      <c r="A86" s="25">
        <v>1988</v>
      </c>
      <c r="B86" s="26">
        <v>42692</v>
      </c>
      <c r="C86" s="27" t="s">
        <v>29</v>
      </c>
      <c r="D86" s="25">
        <v>27</v>
      </c>
      <c r="E86" s="25">
        <v>26</v>
      </c>
      <c r="F86" s="25" t="s">
        <v>6</v>
      </c>
      <c r="G86" s="25">
        <v>1</v>
      </c>
      <c r="H86" s="25"/>
      <c r="I86" s="25"/>
      <c r="J86" s="25"/>
      <c r="K86" s="28" t="s">
        <v>21</v>
      </c>
      <c r="L86" s="27" t="s">
        <v>22</v>
      </c>
      <c r="M86" s="29"/>
      <c r="N86" s="27" t="s">
        <v>19</v>
      </c>
      <c r="O86" s="27" t="s">
        <v>58</v>
      </c>
    </row>
    <row r="87" spans="1:15" ht="14.25" customHeight="1" x14ac:dyDescent="0.2">
      <c r="A87" s="25">
        <v>1988</v>
      </c>
      <c r="B87" s="26">
        <v>42699</v>
      </c>
      <c r="C87" s="27" t="s">
        <v>62</v>
      </c>
      <c r="D87" s="25">
        <v>3</v>
      </c>
      <c r="E87" s="25">
        <v>21</v>
      </c>
      <c r="F87" s="25" t="s">
        <v>7</v>
      </c>
      <c r="G87" s="25"/>
      <c r="H87" s="25">
        <v>1</v>
      </c>
      <c r="I87" s="25"/>
      <c r="J87" s="25"/>
      <c r="K87" s="28" t="s">
        <v>16</v>
      </c>
      <c r="L87" s="27" t="s">
        <v>63</v>
      </c>
      <c r="M87" s="29" t="s">
        <v>64</v>
      </c>
      <c r="N87" s="27" t="s">
        <v>19</v>
      </c>
      <c r="O87" s="27" t="s">
        <v>65</v>
      </c>
    </row>
    <row r="88" spans="1:15" ht="14.25" customHeight="1" x14ac:dyDescent="0.2">
      <c r="A88" s="20">
        <v>1989</v>
      </c>
      <c r="B88" s="21">
        <v>42614</v>
      </c>
      <c r="C88" s="22" t="s">
        <v>15</v>
      </c>
      <c r="D88" s="20">
        <v>0</v>
      </c>
      <c r="E88" s="20">
        <v>20</v>
      </c>
      <c r="F88" s="20" t="s">
        <v>7</v>
      </c>
      <c r="G88" s="20"/>
      <c r="H88" s="20">
        <v>1</v>
      </c>
      <c r="I88" s="20"/>
      <c r="J88" s="20"/>
      <c r="K88" s="23" t="s">
        <v>21</v>
      </c>
      <c r="L88" s="22" t="s">
        <v>22</v>
      </c>
      <c r="M88" s="24"/>
      <c r="N88" s="22" t="s">
        <v>19</v>
      </c>
      <c r="O88" s="22"/>
    </row>
    <row r="89" spans="1:15" ht="14.25" customHeight="1" x14ac:dyDescent="0.2">
      <c r="A89" s="20">
        <v>1989</v>
      </c>
      <c r="B89" s="21">
        <v>42628</v>
      </c>
      <c r="C89" s="22" t="s">
        <v>46</v>
      </c>
      <c r="D89" s="20">
        <v>14</v>
      </c>
      <c r="E89" s="20">
        <v>0</v>
      </c>
      <c r="F89" s="20" t="s">
        <v>6</v>
      </c>
      <c r="G89" s="20">
        <v>1</v>
      </c>
      <c r="H89" s="20"/>
      <c r="I89" s="20"/>
      <c r="J89" s="20"/>
      <c r="K89" s="23" t="s">
        <v>16</v>
      </c>
      <c r="L89" s="22" t="s">
        <v>47</v>
      </c>
      <c r="M89" s="24"/>
      <c r="N89" s="22" t="s">
        <v>19</v>
      </c>
      <c r="O89" s="22"/>
    </row>
    <row r="90" spans="1:15" ht="14.25" customHeight="1" x14ac:dyDescent="0.2">
      <c r="A90" s="20">
        <v>1989</v>
      </c>
      <c r="B90" s="21">
        <v>42636</v>
      </c>
      <c r="C90" s="22" t="s">
        <v>25</v>
      </c>
      <c r="D90" s="20">
        <v>14</v>
      </c>
      <c r="E90" s="20">
        <v>7</v>
      </c>
      <c r="F90" s="20" t="s">
        <v>6</v>
      </c>
      <c r="G90" s="20">
        <v>1</v>
      </c>
      <c r="H90" s="20"/>
      <c r="I90" s="20"/>
      <c r="J90" s="20"/>
      <c r="K90" s="23" t="s">
        <v>16</v>
      </c>
      <c r="L90" s="22" t="s">
        <v>26</v>
      </c>
      <c r="M90" s="24" t="s">
        <v>27</v>
      </c>
      <c r="N90" s="22" t="s">
        <v>19</v>
      </c>
      <c r="O90" s="22" t="s">
        <v>61</v>
      </c>
    </row>
    <row r="91" spans="1:15" ht="14.25" customHeight="1" x14ac:dyDescent="0.2">
      <c r="A91" s="20">
        <v>1989</v>
      </c>
      <c r="B91" s="21">
        <v>42642</v>
      </c>
      <c r="C91" s="22" t="s">
        <v>29</v>
      </c>
      <c r="D91" s="20">
        <v>21</v>
      </c>
      <c r="E91" s="20">
        <v>14</v>
      </c>
      <c r="F91" s="20" t="s">
        <v>6</v>
      </c>
      <c r="G91" s="20">
        <v>1</v>
      </c>
      <c r="H91" s="20"/>
      <c r="I91" s="20"/>
      <c r="J91" s="20"/>
      <c r="K91" s="23" t="s">
        <v>16</v>
      </c>
      <c r="L91" s="22" t="s">
        <v>28</v>
      </c>
      <c r="M91" s="24"/>
      <c r="N91" s="22" t="s">
        <v>19</v>
      </c>
      <c r="O91" s="22"/>
    </row>
    <row r="92" spans="1:15" ht="14.25" customHeight="1" x14ac:dyDescent="0.2">
      <c r="A92" s="20">
        <v>1989</v>
      </c>
      <c r="B92" s="21">
        <v>42649</v>
      </c>
      <c r="C92" s="22" t="s">
        <v>23</v>
      </c>
      <c r="D92" s="20">
        <v>21</v>
      </c>
      <c r="E92" s="20">
        <v>6</v>
      </c>
      <c r="F92" s="20" t="s">
        <v>6</v>
      </c>
      <c r="G92" s="20">
        <v>1</v>
      </c>
      <c r="H92" s="20"/>
      <c r="I92" s="20"/>
      <c r="J92" s="20"/>
      <c r="K92" s="23" t="s">
        <v>21</v>
      </c>
      <c r="L92" s="22" t="s">
        <v>22</v>
      </c>
      <c r="M92" s="24"/>
      <c r="N92" s="22" t="s">
        <v>19</v>
      </c>
      <c r="O92" s="22"/>
    </row>
    <row r="93" spans="1:15" ht="14.25" customHeight="1" x14ac:dyDescent="0.2">
      <c r="A93" s="20">
        <v>1989</v>
      </c>
      <c r="B93" s="21">
        <v>42656</v>
      </c>
      <c r="C93" s="22" t="s">
        <v>20</v>
      </c>
      <c r="D93" s="20">
        <v>21</v>
      </c>
      <c r="E93" s="20">
        <v>7</v>
      </c>
      <c r="F93" s="20" t="s">
        <v>6</v>
      </c>
      <c r="G93" s="20">
        <v>1</v>
      </c>
      <c r="H93" s="20"/>
      <c r="I93" s="20"/>
      <c r="J93" s="20"/>
      <c r="K93" s="23" t="s">
        <v>21</v>
      </c>
      <c r="L93" s="22" t="s">
        <v>22</v>
      </c>
      <c r="M93" s="24"/>
      <c r="N93" s="22" t="s">
        <v>19</v>
      </c>
      <c r="O93" s="22"/>
    </row>
    <row r="94" spans="1:15" ht="14.25" customHeight="1" x14ac:dyDescent="0.2">
      <c r="A94" s="20">
        <v>1989</v>
      </c>
      <c r="B94" s="21">
        <v>42663</v>
      </c>
      <c r="C94" s="22" t="s">
        <v>48</v>
      </c>
      <c r="D94" s="20">
        <v>28</v>
      </c>
      <c r="E94" s="20">
        <v>0</v>
      </c>
      <c r="F94" s="20" t="s">
        <v>6</v>
      </c>
      <c r="G94" s="20">
        <v>1</v>
      </c>
      <c r="H94" s="20"/>
      <c r="I94" s="20"/>
      <c r="J94" s="20"/>
      <c r="K94" s="23" t="s">
        <v>16</v>
      </c>
      <c r="L94" s="22" t="s">
        <v>40</v>
      </c>
      <c r="M94" s="24"/>
      <c r="N94" s="22" t="s">
        <v>19</v>
      </c>
      <c r="O94" s="22"/>
    </row>
    <row r="95" spans="1:15" ht="14.25" customHeight="1" x14ac:dyDescent="0.2">
      <c r="A95" s="20">
        <v>1989</v>
      </c>
      <c r="B95" s="21">
        <v>42670</v>
      </c>
      <c r="C95" s="22" t="s">
        <v>31</v>
      </c>
      <c r="D95" s="20">
        <v>38</v>
      </c>
      <c r="E95" s="20">
        <v>20</v>
      </c>
      <c r="F95" s="20" t="s">
        <v>6</v>
      </c>
      <c r="G95" s="20">
        <v>1</v>
      </c>
      <c r="H95" s="20"/>
      <c r="I95" s="20"/>
      <c r="J95" s="20"/>
      <c r="K95" s="23" t="s">
        <v>21</v>
      </c>
      <c r="L95" s="22" t="s">
        <v>22</v>
      </c>
      <c r="M95" s="24"/>
      <c r="N95" s="22" t="s">
        <v>19</v>
      </c>
      <c r="O95" s="22"/>
    </row>
    <row r="96" spans="1:15" ht="14.25" customHeight="1" x14ac:dyDescent="0.2">
      <c r="A96" s="20">
        <v>1989</v>
      </c>
      <c r="B96" s="21">
        <v>42677</v>
      </c>
      <c r="C96" s="22" t="s">
        <v>28</v>
      </c>
      <c r="D96" s="20">
        <v>27</v>
      </c>
      <c r="E96" s="20">
        <v>0</v>
      </c>
      <c r="F96" s="20" t="s">
        <v>6</v>
      </c>
      <c r="G96" s="20">
        <v>1</v>
      </c>
      <c r="H96" s="20"/>
      <c r="I96" s="20"/>
      <c r="J96" s="20"/>
      <c r="K96" s="23" t="s">
        <v>21</v>
      </c>
      <c r="L96" s="22" t="s">
        <v>22</v>
      </c>
      <c r="M96" s="24"/>
      <c r="N96" s="22" t="s">
        <v>19</v>
      </c>
      <c r="O96" s="22"/>
    </row>
    <row r="97" spans="1:15" ht="14.25" customHeight="1" x14ac:dyDescent="0.2">
      <c r="A97" s="20">
        <v>1989</v>
      </c>
      <c r="B97" s="21">
        <v>42684</v>
      </c>
      <c r="C97" s="22" t="s">
        <v>15</v>
      </c>
      <c r="D97" s="20">
        <v>19</v>
      </c>
      <c r="E97" s="20">
        <v>16</v>
      </c>
      <c r="F97" s="20" t="s">
        <v>6</v>
      </c>
      <c r="G97" s="20">
        <v>1</v>
      </c>
      <c r="H97" s="20"/>
      <c r="I97" s="20"/>
      <c r="J97" s="20"/>
      <c r="K97" s="23" t="s">
        <v>16</v>
      </c>
      <c r="L97" s="22" t="s">
        <v>17</v>
      </c>
      <c r="M97" s="24"/>
      <c r="N97" s="22" t="s">
        <v>19</v>
      </c>
      <c r="O97" s="22"/>
    </row>
    <row r="98" spans="1:15" ht="14.25" customHeight="1" x14ac:dyDescent="0.2">
      <c r="A98" s="20">
        <v>1989</v>
      </c>
      <c r="B98" s="21">
        <v>42691</v>
      </c>
      <c r="C98" s="22" t="s">
        <v>23</v>
      </c>
      <c r="D98" s="20">
        <v>33</v>
      </c>
      <c r="E98" s="20">
        <v>22</v>
      </c>
      <c r="F98" s="20" t="s">
        <v>6</v>
      </c>
      <c r="G98" s="20">
        <v>1</v>
      </c>
      <c r="H98" s="20"/>
      <c r="I98" s="20"/>
      <c r="J98" s="20"/>
      <c r="K98" s="23" t="s">
        <v>21</v>
      </c>
      <c r="L98" s="22" t="s">
        <v>22</v>
      </c>
      <c r="M98" s="24"/>
      <c r="N98" s="22" t="s">
        <v>19</v>
      </c>
      <c r="O98" s="22" t="s">
        <v>58</v>
      </c>
    </row>
    <row r="99" spans="1:15" ht="14.25" customHeight="1" x14ac:dyDescent="0.2">
      <c r="A99" s="20">
        <v>1989</v>
      </c>
      <c r="B99" s="21">
        <v>42698</v>
      </c>
      <c r="C99" s="22" t="s">
        <v>56</v>
      </c>
      <c r="D99" s="20">
        <v>52</v>
      </c>
      <c r="E99" s="20">
        <v>14</v>
      </c>
      <c r="F99" s="20" t="s">
        <v>6</v>
      </c>
      <c r="G99" s="20">
        <v>1</v>
      </c>
      <c r="H99" s="20"/>
      <c r="I99" s="20"/>
      <c r="J99" s="20"/>
      <c r="K99" s="23" t="s">
        <v>21</v>
      </c>
      <c r="L99" s="22" t="s">
        <v>22</v>
      </c>
      <c r="M99" s="24"/>
      <c r="N99" s="22" t="s">
        <v>19</v>
      </c>
      <c r="O99" s="22" t="s">
        <v>58</v>
      </c>
    </row>
    <row r="100" spans="1:15" ht="14.25" customHeight="1" x14ac:dyDescent="0.2">
      <c r="A100" s="20">
        <v>1989</v>
      </c>
      <c r="B100" s="21">
        <v>42706</v>
      </c>
      <c r="C100" s="22" t="s">
        <v>66</v>
      </c>
      <c r="D100" s="20">
        <v>20</v>
      </c>
      <c r="E100" s="20">
        <v>14</v>
      </c>
      <c r="F100" s="20" t="s">
        <v>6</v>
      </c>
      <c r="G100" s="20">
        <v>1</v>
      </c>
      <c r="H100" s="20"/>
      <c r="I100" s="20"/>
      <c r="J100" s="20"/>
      <c r="K100" s="23" t="s">
        <v>21</v>
      </c>
      <c r="L100" s="22" t="s">
        <v>22</v>
      </c>
      <c r="M100" s="24"/>
      <c r="N100" s="22" t="s">
        <v>19</v>
      </c>
      <c r="O100" s="22" t="s">
        <v>58</v>
      </c>
    </row>
    <row r="101" spans="1:15" ht="14.25" customHeight="1" x14ac:dyDescent="0.2">
      <c r="A101" s="20">
        <v>1989</v>
      </c>
      <c r="B101" s="21">
        <v>42713</v>
      </c>
      <c r="C101" s="22" t="s">
        <v>67</v>
      </c>
      <c r="D101" s="20">
        <v>0</v>
      </c>
      <c r="E101" s="20">
        <v>20</v>
      </c>
      <c r="F101" s="20" t="s">
        <v>7</v>
      </c>
      <c r="G101" s="20"/>
      <c r="H101" s="20">
        <v>1</v>
      </c>
      <c r="I101" s="20"/>
      <c r="J101" s="20"/>
      <c r="K101" s="23" t="s">
        <v>68</v>
      </c>
      <c r="L101" s="22" t="s">
        <v>69</v>
      </c>
      <c r="M101" s="24" t="s">
        <v>71</v>
      </c>
      <c r="N101" s="22" t="s">
        <v>19</v>
      </c>
      <c r="O101" s="22" t="s">
        <v>70</v>
      </c>
    </row>
    <row r="102" spans="1:15" ht="14.25" customHeight="1" x14ac:dyDescent="0.2">
      <c r="A102" s="25">
        <v>1990</v>
      </c>
      <c r="B102" s="26">
        <v>42620</v>
      </c>
      <c r="C102" s="27" t="s">
        <v>72</v>
      </c>
      <c r="D102" s="25">
        <v>15</v>
      </c>
      <c r="E102" s="25">
        <v>7</v>
      </c>
      <c r="F102" s="25" t="s">
        <v>6</v>
      </c>
      <c r="G102" s="25">
        <v>1</v>
      </c>
      <c r="H102" s="25"/>
      <c r="I102" s="25"/>
      <c r="J102" s="25"/>
      <c r="K102" s="28" t="s">
        <v>16</v>
      </c>
      <c r="L102" s="27" t="s">
        <v>73</v>
      </c>
      <c r="M102" s="29"/>
      <c r="N102" s="27" t="s">
        <v>19</v>
      </c>
      <c r="O102" s="27"/>
    </row>
    <row r="103" spans="1:15" ht="14.25" customHeight="1" x14ac:dyDescent="0.2">
      <c r="A103" s="25">
        <v>1990</v>
      </c>
      <c r="B103" s="26">
        <v>42627</v>
      </c>
      <c r="C103" s="27" t="s">
        <v>23</v>
      </c>
      <c r="D103" s="25">
        <v>14</v>
      </c>
      <c r="E103" s="25">
        <v>0</v>
      </c>
      <c r="F103" s="25" t="s">
        <v>6</v>
      </c>
      <c r="G103" s="25">
        <v>1</v>
      </c>
      <c r="H103" s="25"/>
      <c r="I103" s="25"/>
      <c r="J103" s="25"/>
      <c r="K103" s="28" t="s">
        <v>21</v>
      </c>
      <c r="L103" s="27" t="s">
        <v>22</v>
      </c>
      <c r="M103" s="29"/>
      <c r="N103" s="27" t="s">
        <v>19</v>
      </c>
      <c r="O103" s="27"/>
    </row>
    <row r="104" spans="1:15" ht="14.25" customHeight="1" x14ac:dyDescent="0.2">
      <c r="A104" s="25">
        <v>1990</v>
      </c>
      <c r="B104" s="26">
        <v>42634</v>
      </c>
      <c r="C104" s="27" t="s">
        <v>31</v>
      </c>
      <c r="D104" s="25">
        <v>12</v>
      </c>
      <c r="E104" s="25">
        <v>7</v>
      </c>
      <c r="F104" s="25" t="s">
        <v>6</v>
      </c>
      <c r="G104" s="25">
        <v>1</v>
      </c>
      <c r="H104" s="25"/>
      <c r="I104" s="25"/>
      <c r="J104" s="25"/>
      <c r="K104" s="28" t="s">
        <v>16</v>
      </c>
      <c r="L104" s="27" t="s">
        <v>42</v>
      </c>
      <c r="M104" s="29"/>
      <c r="N104" s="27" t="s">
        <v>19</v>
      </c>
      <c r="O104" s="27"/>
    </row>
    <row r="105" spans="1:15" ht="14.25" customHeight="1" x14ac:dyDescent="0.2">
      <c r="A105" s="25">
        <v>1990</v>
      </c>
      <c r="B105" s="26">
        <v>42641</v>
      </c>
      <c r="C105" s="27" t="s">
        <v>20</v>
      </c>
      <c r="D105" s="25">
        <v>12</v>
      </c>
      <c r="E105" s="25">
        <v>6</v>
      </c>
      <c r="F105" s="25" t="s">
        <v>6</v>
      </c>
      <c r="G105" s="25">
        <v>1</v>
      </c>
      <c r="H105" s="25"/>
      <c r="I105" s="25"/>
      <c r="J105" s="25"/>
      <c r="K105" s="28" t="s">
        <v>21</v>
      </c>
      <c r="L105" s="27" t="s">
        <v>22</v>
      </c>
      <c r="M105" s="29"/>
      <c r="N105" s="27" t="s">
        <v>19</v>
      </c>
      <c r="O105" s="27"/>
    </row>
    <row r="106" spans="1:15" ht="14.25" customHeight="1" x14ac:dyDescent="0.2">
      <c r="A106" s="25">
        <v>1990</v>
      </c>
      <c r="B106" s="26">
        <v>42648</v>
      </c>
      <c r="C106" s="27" t="s">
        <v>48</v>
      </c>
      <c r="D106" s="25">
        <v>14</v>
      </c>
      <c r="E106" s="25">
        <v>7</v>
      </c>
      <c r="F106" s="25" t="s">
        <v>6</v>
      </c>
      <c r="G106" s="25">
        <v>1</v>
      </c>
      <c r="H106" s="25"/>
      <c r="I106" s="25"/>
      <c r="J106" s="25"/>
      <c r="K106" s="28" t="s">
        <v>16</v>
      </c>
      <c r="L106" s="27" t="s">
        <v>40</v>
      </c>
      <c r="M106" s="29"/>
      <c r="N106" s="27" t="s">
        <v>19</v>
      </c>
      <c r="O106" s="27"/>
    </row>
    <row r="107" spans="1:15" ht="14.25" customHeight="1" x14ac:dyDescent="0.2">
      <c r="A107" s="25">
        <v>1990</v>
      </c>
      <c r="B107" s="26">
        <v>42655</v>
      </c>
      <c r="C107" s="27" t="s">
        <v>29</v>
      </c>
      <c r="D107" s="25">
        <v>21</v>
      </c>
      <c r="E107" s="25">
        <v>0</v>
      </c>
      <c r="F107" s="25" t="s">
        <v>6</v>
      </c>
      <c r="G107" s="25">
        <v>1</v>
      </c>
      <c r="H107" s="25"/>
      <c r="I107" s="25"/>
      <c r="J107" s="25"/>
      <c r="K107" s="28" t="s">
        <v>21</v>
      </c>
      <c r="L107" s="27" t="s">
        <v>22</v>
      </c>
      <c r="M107" s="29"/>
      <c r="N107" s="27" t="s">
        <v>19</v>
      </c>
      <c r="O107" s="27"/>
    </row>
    <row r="108" spans="1:15" ht="14.25" customHeight="1" x14ac:dyDescent="0.2">
      <c r="A108" s="25">
        <v>1990</v>
      </c>
      <c r="B108" s="26">
        <v>42662</v>
      </c>
      <c r="C108" s="27" t="s">
        <v>28</v>
      </c>
      <c r="D108" s="25">
        <v>30</v>
      </c>
      <c r="E108" s="25">
        <v>0</v>
      </c>
      <c r="F108" s="25" t="s">
        <v>6</v>
      </c>
      <c r="G108" s="25">
        <v>1</v>
      </c>
      <c r="H108" s="25"/>
      <c r="I108" s="25"/>
      <c r="J108" s="25"/>
      <c r="K108" s="28" t="s">
        <v>16</v>
      </c>
      <c r="L108" s="27" t="s">
        <v>28</v>
      </c>
      <c r="M108" s="29" t="s">
        <v>41</v>
      </c>
      <c r="N108" s="27" t="s">
        <v>19</v>
      </c>
      <c r="O108" s="27"/>
    </row>
    <row r="109" spans="1:15" ht="14.25" customHeight="1" x14ac:dyDescent="0.2">
      <c r="A109" s="25">
        <v>1990</v>
      </c>
      <c r="B109" s="26">
        <v>42669</v>
      </c>
      <c r="C109" s="27" t="s">
        <v>74</v>
      </c>
      <c r="D109" s="25">
        <v>18</v>
      </c>
      <c r="E109" s="25">
        <v>15</v>
      </c>
      <c r="F109" s="25" t="s">
        <v>6</v>
      </c>
      <c r="G109" s="25">
        <v>1</v>
      </c>
      <c r="H109" s="25"/>
      <c r="I109" s="25"/>
      <c r="J109" s="25"/>
      <c r="K109" s="28" t="s">
        <v>21</v>
      </c>
      <c r="L109" s="27" t="s">
        <v>22</v>
      </c>
      <c r="M109" s="29"/>
      <c r="N109" s="27" t="s">
        <v>19</v>
      </c>
      <c r="O109" s="27"/>
    </row>
    <row r="110" spans="1:15" ht="14.25" customHeight="1" x14ac:dyDescent="0.2">
      <c r="A110" s="25">
        <v>1990</v>
      </c>
      <c r="B110" s="26">
        <v>42676</v>
      </c>
      <c r="C110" s="27" t="s">
        <v>25</v>
      </c>
      <c r="D110" s="25">
        <v>41</v>
      </c>
      <c r="E110" s="25">
        <v>13</v>
      </c>
      <c r="F110" s="25" t="s">
        <v>6</v>
      </c>
      <c r="G110" s="25">
        <v>1</v>
      </c>
      <c r="H110" s="25"/>
      <c r="I110" s="25"/>
      <c r="J110" s="25"/>
      <c r="K110" s="28" t="s">
        <v>16</v>
      </c>
      <c r="L110" s="27" t="s">
        <v>26</v>
      </c>
      <c r="M110" s="29" t="s">
        <v>27</v>
      </c>
      <c r="N110" s="27" t="s">
        <v>19</v>
      </c>
      <c r="O110" s="27"/>
    </row>
    <row r="111" spans="1:15" ht="14.25" customHeight="1" x14ac:dyDescent="0.2">
      <c r="A111" s="25">
        <v>1990</v>
      </c>
      <c r="B111" s="26">
        <v>42683</v>
      </c>
      <c r="C111" s="27" t="s">
        <v>15</v>
      </c>
      <c r="D111" s="25">
        <v>43</v>
      </c>
      <c r="E111" s="25">
        <v>7</v>
      </c>
      <c r="F111" s="25" t="s">
        <v>6</v>
      </c>
      <c r="G111" s="25">
        <v>1</v>
      </c>
      <c r="H111" s="25"/>
      <c r="I111" s="25"/>
      <c r="J111" s="25"/>
      <c r="K111" s="28" t="s">
        <v>21</v>
      </c>
      <c r="L111" s="27" t="s">
        <v>22</v>
      </c>
      <c r="M111" s="29"/>
      <c r="N111" s="27" t="s">
        <v>19</v>
      </c>
      <c r="O111" s="27"/>
    </row>
    <row r="112" spans="1:15" ht="14.25" customHeight="1" x14ac:dyDescent="0.2">
      <c r="A112" s="25">
        <v>1990</v>
      </c>
      <c r="B112" s="26">
        <v>42690</v>
      </c>
      <c r="C112" s="27" t="s">
        <v>62</v>
      </c>
      <c r="D112" s="25">
        <v>21</v>
      </c>
      <c r="E112" s="25">
        <v>14</v>
      </c>
      <c r="F112" s="25" t="s">
        <v>6</v>
      </c>
      <c r="G112" s="25">
        <v>1</v>
      </c>
      <c r="H112" s="25"/>
      <c r="I112" s="25"/>
      <c r="J112" s="25"/>
      <c r="K112" s="28" t="s">
        <v>21</v>
      </c>
      <c r="L112" s="27" t="s">
        <v>22</v>
      </c>
      <c r="M112" s="29"/>
      <c r="N112" s="27" t="s">
        <v>19</v>
      </c>
      <c r="O112" s="27" t="s">
        <v>58</v>
      </c>
    </row>
    <row r="113" spans="1:15" ht="14.25" customHeight="1" x14ac:dyDescent="0.2">
      <c r="A113" s="25">
        <v>1990</v>
      </c>
      <c r="B113" s="26">
        <v>42697</v>
      </c>
      <c r="C113" s="27" t="s">
        <v>56</v>
      </c>
      <c r="D113" s="25">
        <v>14</v>
      </c>
      <c r="E113" s="25">
        <v>3</v>
      </c>
      <c r="F113" s="25" t="s">
        <v>6</v>
      </c>
      <c r="G113" s="25">
        <v>1</v>
      </c>
      <c r="H113" s="25"/>
      <c r="I113" s="25"/>
      <c r="J113" s="25"/>
      <c r="K113" s="28" t="s">
        <v>21</v>
      </c>
      <c r="L113" s="27" t="s">
        <v>22</v>
      </c>
      <c r="M113" s="29"/>
      <c r="N113" s="27" t="s">
        <v>19</v>
      </c>
      <c r="O113" s="27" t="s">
        <v>58</v>
      </c>
    </row>
    <row r="114" spans="1:15" ht="14.25" customHeight="1" x14ac:dyDescent="0.2">
      <c r="A114" s="25">
        <v>1990</v>
      </c>
      <c r="B114" s="26">
        <v>42705</v>
      </c>
      <c r="C114" s="27" t="s">
        <v>75</v>
      </c>
      <c r="D114" s="25">
        <v>17</v>
      </c>
      <c r="E114" s="25">
        <v>0</v>
      </c>
      <c r="F114" s="25" t="s">
        <v>6</v>
      </c>
      <c r="G114" s="25">
        <v>1</v>
      </c>
      <c r="H114" s="25"/>
      <c r="I114" s="25"/>
      <c r="J114" s="25"/>
      <c r="K114" s="28" t="s">
        <v>16</v>
      </c>
      <c r="L114" s="27" t="s">
        <v>30</v>
      </c>
      <c r="M114" s="29" t="s">
        <v>64</v>
      </c>
      <c r="N114" s="27" t="s">
        <v>19</v>
      </c>
      <c r="O114" s="27" t="s">
        <v>77</v>
      </c>
    </row>
    <row r="115" spans="1:15" ht="14.25" customHeight="1" x14ac:dyDescent="0.2">
      <c r="A115" s="25">
        <v>1990</v>
      </c>
      <c r="B115" s="26">
        <v>42712</v>
      </c>
      <c r="C115" s="27" t="s">
        <v>76</v>
      </c>
      <c r="D115" s="25">
        <v>14</v>
      </c>
      <c r="E115" s="25">
        <v>15</v>
      </c>
      <c r="F115" s="25" t="s">
        <v>7</v>
      </c>
      <c r="G115" s="25"/>
      <c r="H115" s="25">
        <v>1</v>
      </c>
      <c r="I115" s="25"/>
      <c r="J115" s="25"/>
      <c r="K115" s="28" t="s">
        <v>21</v>
      </c>
      <c r="L115" s="27" t="s">
        <v>22</v>
      </c>
      <c r="M115" s="29"/>
      <c r="N115" s="27" t="s">
        <v>19</v>
      </c>
      <c r="O115" s="27" t="s">
        <v>78</v>
      </c>
    </row>
    <row r="116" spans="1:15" ht="14.25" customHeight="1" x14ac:dyDescent="0.2">
      <c r="A116" s="20">
        <v>1991</v>
      </c>
      <c r="B116" s="21">
        <v>42619</v>
      </c>
      <c r="C116" s="22" t="s">
        <v>72</v>
      </c>
      <c r="D116" s="20">
        <v>6</v>
      </c>
      <c r="E116" s="20">
        <v>24</v>
      </c>
      <c r="F116" s="20" t="s">
        <v>7</v>
      </c>
      <c r="G116" s="20"/>
      <c r="H116" s="20">
        <v>1</v>
      </c>
      <c r="I116" s="20"/>
      <c r="J116" s="20"/>
      <c r="K116" s="23" t="s">
        <v>21</v>
      </c>
      <c r="L116" s="22" t="s">
        <v>22</v>
      </c>
      <c r="M116" s="24"/>
      <c r="N116" s="22" t="s">
        <v>79</v>
      </c>
      <c r="O116" s="22"/>
    </row>
    <row r="117" spans="1:15" ht="14.25" customHeight="1" x14ac:dyDescent="0.2">
      <c r="A117" s="20">
        <v>1991</v>
      </c>
      <c r="B117" s="21">
        <v>42626</v>
      </c>
      <c r="C117" s="22" t="s">
        <v>23</v>
      </c>
      <c r="D117" s="20">
        <v>3</v>
      </c>
      <c r="E117" s="20">
        <v>6</v>
      </c>
      <c r="F117" s="20" t="s">
        <v>7</v>
      </c>
      <c r="G117" s="20"/>
      <c r="H117" s="20">
        <v>1</v>
      </c>
      <c r="I117" s="20"/>
      <c r="J117" s="20"/>
      <c r="K117" s="23" t="s">
        <v>16</v>
      </c>
      <c r="L117" s="22" t="s">
        <v>40</v>
      </c>
      <c r="M117" s="24"/>
      <c r="N117" s="22" t="s">
        <v>79</v>
      </c>
      <c r="O117" s="22"/>
    </row>
    <row r="118" spans="1:15" ht="14.25" customHeight="1" x14ac:dyDescent="0.2">
      <c r="A118" s="20">
        <v>1991</v>
      </c>
      <c r="B118" s="21">
        <v>42633</v>
      </c>
      <c r="C118" s="22" t="s">
        <v>31</v>
      </c>
      <c r="D118" s="20">
        <v>3</v>
      </c>
      <c r="E118" s="20">
        <v>17</v>
      </c>
      <c r="F118" s="20" t="s">
        <v>7</v>
      </c>
      <c r="G118" s="20"/>
      <c r="H118" s="20">
        <v>1</v>
      </c>
      <c r="I118" s="20"/>
      <c r="J118" s="20"/>
      <c r="K118" s="23" t="s">
        <v>21</v>
      </c>
      <c r="L118" s="22" t="s">
        <v>22</v>
      </c>
      <c r="M118" s="24"/>
      <c r="N118" s="22" t="s">
        <v>79</v>
      </c>
      <c r="O118" s="22"/>
    </row>
    <row r="119" spans="1:15" ht="14.25" customHeight="1" x14ac:dyDescent="0.2">
      <c r="A119" s="20">
        <v>1991</v>
      </c>
      <c r="B119" s="21">
        <v>42640</v>
      </c>
      <c r="C119" s="22" t="s">
        <v>20</v>
      </c>
      <c r="D119" s="20">
        <v>0</v>
      </c>
      <c r="E119" s="20">
        <v>39</v>
      </c>
      <c r="F119" s="20" t="s">
        <v>7</v>
      </c>
      <c r="G119" s="20"/>
      <c r="H119" s="20">
        <v>1</v>
      </c>
      <c r="I119" s="20"/>
      <c r="J119" s="20"/>
      <c r="K119" s="23" t="s">
        <v>16</v>
      </c>
      <c r="L119" s="22" t="s">
        <v>20</v>
      </c>
      <c r="M119" s="24" t="s">
        <v>24</v>
      </c>
      <c r="N119" s="22" t="s">
        <v>79</v>
      </c>
      <c r="O119" s="22"/>
    </row>
    <row r="120" spans="1:15" ht="14.25" customHeight="1" x14ac:dyDescent="0.2">
      <c r="A120" s="20">
        <v>1991</v>
      </c>
      <c r="B120" s="21">
        <v>42647</v>
      </c>
      <c r="C120" s="22" t="s">
        <v>48</v>
      </c>
      <c r="D120" s="20">
        <v>21</v>
      </c>
      <c r="E120" s="20">
        <v>27</v>
      </c>
      <c r="F120" s="20" t="s">
        <v>7</v>
      </c>
      <c r="G120" s="20"/>
      <c r="H120" s="20">
        <v>1</v>
      </c>
      <c r="I120" s="20"/>
      <c r="J120" s="20"/>
      <c r="K120" s="23" t="s">
        <v>21</v>
      </c>
      <c r="L120" s="22" t="s">
        <v>22</v>
      </c>
      <c r="M120" s="24"/>
      <c r="N120" s="22" t="s">
        <v>79</v>
      </c>
      <c r="O120" s="22"/>
    </row>
    <row r="121" spans="1:15" ht="14.25" customHeight="1" x14ac:dyDescent="0.2">
      <c r="A121" s="20">
        <v>1991</v>
      </c>
      <c r="B121" s="21">
        <v>42654</v>
      </c>
      <c r="C121" s="22" t="s">
        <v>29</v>
      </c>
      <c r="D121" s="20">
        <v>7</v>
      </c>
      <c r="E121" s="20">
        <v>10</v>
      </c>
      <c r="F121" s="20" t="s">
        <v>7</v>
      </c>
      <c r="G121" s="20"/>
      <c r="H121" s="20">
        <v>1</v>
      </c>
      <c r="I121" s="20"/>
      <c r="J121" s="20"/>
      <c r="K121" s="23" t="s">
        <v>16</v>
      </c>
      <c r="L121" s="22" t="s">
        <v>28</v>
      </c>
      <c r="M121" s="24"/>
      <c r="N121" s="22" t="s">
        <v>79</v>
      </c>
      <c r="O121" s="22"/>
    </row>
    <row r="122" spans="1:15" ht="14.25" customHeight="1" x14ac:dyDescent="0.2">
      <c r="A122" s="20">
        <v>1991</v>
      </c>
      <c r="B122" s="21">
        <v>42661</v>
      </c>
      <c r="C122" s="22" t="s">
        <v>28</v>
      </c>
      <c r="D122" s="20">
        <v>14</v>
      </c>
      <c r="E122" s="20">
        <v>7</v>
      </c>
      <c r="F122" s="20" t="s">
        <v>6</v>
      </c>
      <c r="G122" s="20">
        <v>1</v>
      </c>
      <c r="H122" s="20"/>
      <c r="I122" s="20"/>
      <c r="J122" s="20"/>
      <c r="K122" s="23" t="s">
        <v>21</v>
      </c>
      <c r="L122" s="22" t="s">
        <v>22</v>
      </c>
      <c r="M122" s="24"/>
      <c r="N122" s="22" t="s">
        <v>79</v>
      </c>
      <c r="O122" s="22"/>
    </row>
    <row r="123" spans="1:15" ht="14.25" customHeight="1" x14ac:dyDescent="0.2">
      <c r="A123" s="20">
        <v>1991</v>
      </c>
      <c r="B123" s="21">
        <v>42668</v>
      </c>
      <c r="C123" s="22" t="s">
        <v>74</v>
      </c>
      <c r="D123" s="20">
        <v>0</v>
      </c>
      <c r="E123" s="20">
        <v>31</v>
      </c>
      <c r="F123" s="20" t="s">
        <v>7</v>
      </c>
      <c r="G123" s="20"/>
      <c r="H123" s="20">
        <v>1</v>
      </c>
      <c r="I123" s="20"/>
      <c r="J123" s="20"/>
      <c r="K123" s="23" t="s">
        <v>16</v>
      </c>
      <c r="L123" s="22" t="s">
        <v>74</v>
      </c>
      <c r="M123" s="24"/>
      <c r="N123" s="22" t="s">
        <v>79</v>
      </c>
      <c r="O123" s="22"/>
    </row>
    <row r="124" spans="1:15" ht="14.25" customHeight="1" x14ac:dyDescent="0.2">
      <c r="A124" s="20">
        <v>1991</v>
      </c>
      <c r="B124" s="21">
        <v>42675</v>
      </c>
      <c r="C124" s="22" t="s">
        <v>25</v>
      </c>
      <c r="D124" s="20">
        <v>27</v>
      </c>
      <c r="E124" s="20">
        <v>0</v>
      </c>
      <c r="F124" s="20" t="s">
        <v>6</v>
      </c>
      <c r="G124" s="20">
        <v>1</v>
      </c>
      <c r="H124" s="20"/>
      <c r="I124" s="20"/>
      <c r="J124" s="20"/>
      <c r="K124" s="23" t="s">
        <v>21</v>
      </c>
      <c r="L124" s="22" t="s">
        <v>22</v>
      </c>
      <c r="M124" s="24"/>
      <c r="N124" s="22" t="s">
        <v>79</v>
      </c>
      <c r="O124" s="22"/>
    </row>
    <row r="125" spans="1:15" ht="14.25" customHeight="1" x14ac:dyDescent="0.2">
      <c r="A125" s="20">
        <v>1991</v>
      </c>
      <c r="B125" s="21">
        <v>42682</v>
      </c>
      <c r="C125" s="22" t="s">
        <v>15</v>
      </c>
      <c r="D125" s="20">
        <v>20</v>
      </c>
      <c r="E125" s="20">
        <v>43</v>
      </c>
      <c r="F125" s="20" t="s">
        <v>7</v>
      </c>
      <c r="G125" s="20"/>
      <c r="H125" s="20">
        <v>1</v>
      </c>
      <c r="I125" s="20"/>
      <c r="J125" s="20"/>
      <c r="K125" s="23" t="s">
        <v>16</v>
      </c>
      <c r="L125" s="22" t="s">
        <v>17</v>
      </c>
      <c r="M125" s="24"/>
      <c r="N125" s="22" t="s">
        <v>79</v>
      </c>
      <c r="O125" s="22"/>
    </row>
    <row r="126" spans="1:15" ht="14.25" customHeight="1" x14ac:dyDescent="0.2">
      <c r="A126" s="25">
        <v>1992</v>
      </c>
      <c r="B126" s="26">
        <v>42617</v>
      </c>
      <c r="C126" s="27" t="s">
        <v>80</v>
      </c>
      <c r="D126" s="25">
        <v>7</v>
      </c>
      <c r="E126" s="25">
        <v>28</v>
      </c>
      <c r="F126" s="25" t="s">
        <v>7</v>
      </c>
      <c r="G126" s="25"/>
      <c r="H126" s="25">
        <v>1</v>
      </c>
      <c r="I126" s="25"/>
      <c r="J126" s="25"/>
      <c r="K126" s="28" t="s">
        <v>21</v>
      </c>
      <c r="L126" s="27" t="s">
        <v>22</v>
      </c>
      <c r="M126" s="29"/>
      <c r="N126" s="27" t="s">
        <v>79</v>
      </c>
      <c r="O126" s="27"/>
    </row>
    <row r="127" spans="1:15" ht="14.25" customHeight="1" x14ac:dyDescent="0.2">
      <c r="A127" s="25">
        <v>1992</v>
      </c>
      <c r="B127" s="26">
        <v>42631</v>
      </c>
      <c r="C127" s="27" t="s">
        <v>23</v>
      </c>
      <c r="D127" s="25">
        <v>0</v>
      </c>
      <c r="E127" s="25">
        <v>7</v>
      </c>
      <c r="F127" s="25" t="s">
        <v>7</v>
      </c>
      <c r="G127" s="25"/>
      <c r="H127" s="25">
        <v>1</v>
      </c>
      <c r="I127" s="25"/>
      <c r="J127" s="25"/>
      <c r="K127" s="28" t="s">
        <v>21</v>
      </c>
      <c r="L127" s="27" t="s">
        <v>22</v>
      </c>
      <c r="M127" s="29"/>
      <c r="N127" s="27" t="s">
        <v>79</v>
      </c>
      <c r="O127" s="27"/>
    </row>
    <row r="128" spans="1:15" ht="14.25" customHeight="1" x14ac:dyDescent="0.2">
      <c r="A128" s="25">
        <v>1992</v>
      </c>
      <c r="B128" s="26">
        <v>42638</v>
      </c>
      <c r="C128" s="27" t="s">
        <v>31</v>
      </c>
      <c r="D128" s="25">
        <v>6</v>
      </c>
      <c r="E128" s="25">
        <v>27</v>
      </c>
      <c r="F128" s="25" t="s">
        <v>7</v>
      </c>
      <c r="G128" s="25"/>
      <c r="H128" s="25">
        <v>1</v>
      </c>
      <c r="I128" s="25"/>
      <c r="J128" s="25"/>
      <c r="K128" s="28" t="s">
        <v>16</v>
      </c>
      <c r="L128" s="27" t="s">
        <v>42</v>
      </c>
      <c r="M128" s="29"/>
      <c r="N128" s="27" t="s">
        <v>79</v>
      </c>
      <c r="O128" s="27"/>
    </row>
    <row r="129" spans="1:15" ht="14.25" customHeight="1" x14ac:dyDescent="0.2">
      <c r="A129" s="25">
        <v>1992</v>
      </c>
      <c r="B129" s="26">
        <v>42645</v>
      </c>
      <c r="C129" s="27" t="s">
        <v>20</v>
      </c>
      <c r="D129" s="25">
        <v>7</v>
      </c>
      <c r="E129" s="25">
        <v>47</v>
      </c>
      <c r="F129" s="25" t="s">
        <v>7</v>
      </c>
      <c r="G129" s="25"/>
      <c r="H129" s="25">
        <v>1</v>
      </c>
      <c r="I129" s="25"/>
      <c r="J129" s="25"/>
      <c r="K129" s="28" t="s">
        <v>21</v>
      </c>
      <c r="L129" s="27" t="s">
        <v>22</v>
      </c>
      <c r="M129" s="29"/>
      <c r="N129" s="27" t="s">
        <v>79</v>
      </c>
      <c r="O129" s="27"/>
    </row>
    <row r="130" spans="1:15" ht="14.25" customHeight="1" x14ac:dyDescent="0.2">
      <c r="A130" s="25">
        <v>1992</v>
      </c>
      <c r="B130" s="26">
        <v>42652</v>
      </c>
      <c r="C130" s="27" t="s">
        <v>48</v>
      </c>
      <c r="D130" s="25">
        <v>7</v>
      </c>
      <c r="E130" s="25">
        <v>21</v>
      </c>
      <c r="F130" s="25" t="s">
        <v>7</v>
      </c>
      <c r="G130" s="25"/>
      <c r="H130" s="25">
        <v>1</v>
      </c>
      <c r="I130" s="25"/>
      <c r="J130" s="25"/>
      <c r="K130" s="28" t="s">
        <v>16</v>
      </c>
      <c r="L130" s="27" t="s">
        <v>40</v>
      </c>
      <c r="M130" s="29"/>
      <c r="N130" s="27" t="s">
        <v>79</v>
      </c>
      <c r="O130" s="27"/>
    </row>
    <row r="131" spans="1:15" ht="14.25" customHeight="1" x14ac:dyDescent="0.2">
      <c r="A131" s="25">
        <v>1992</v>
      </c>
      <c r="B131" s="26">
        <v>42659</v>
      </c>
      <c r="C131" s="27" t="s">
        <v>29</v>
      </c>
      <c r="D131" s="25">
        <v>3</v>
      </c>
      <c r="E131" s="25">
        <v>26</v>
      </c>
      <c r="F131" s="25" t="s">
        <v>7</v>
      </c>
      <c r="G131" s="25"/>
      <c r="H131" s="25">
        <v>1</v>
      </c>
      <c r="I131" s="25"/>
      <c r="J131" s="25"/>
      <c r="K131" s="28" t="s">
        <v>21</v>
      </c>
      <c r="L131" s="27" t="s">
        <v>22</v>
      </c>
      <c r="M131" s="29"/>
      <c r="N131" s="27" t="s">
        <v>79</v>
      </c>
      <c r="O131" s="27"/>
    </row>
    <row r="132" spans="1:15" ht="14.25" customHeight="1" x14ac:dyDescent="0.2">
      <c r="A132" s="25">
        <v>1992</v>
      </c>
      <c r="B132" s="26">
        <v>42666</v>
      </c>
      <c r="C132" s="27" t="s">
        <v>28</v>
      </c>
      <c r="D132" s="25">
        <v>15</v>
      </c>
      <c r="E132" s="25">
        <v>7</v>
      </c>
      <c r="F132" s="25" t="s">
        <v>6</v>
      </c>
      <c r="G132" s="25">
        <v>1</v>
      </c>
      <c r="H132" s="25"/>
      <c r="I132" s="25"/>
      <c r="J132" s="25"/>
      <c r="K132" s="28" t="s">
        <v>16</v>
      </c>
      <c r="L132" s="27" t="s">
        <v>28</v>
      </c>
      <c r="M132" s="29" t="s">
        <v>41</v>
      </c>
      <c r="N132" s="27" t="s">
        <v>79</v>
      </c>
      <c r="O132" s="27"/>
    </row>
    <row r="133" spans="1:15" ht="14.25" customHeight="1" x14ac:dyDescent="0.2">
      <c r="A133" s="25">
        <v>1992</v>
      </c>
      <c r="B133" s="26">
        <v>42673</v>
      </c>
      <c r="C133" s="27" t="s">
        <v>81</v>
      </c>
      <c r="D133" s="25">
        <v>3</v>
      </c>
      <c r="E133" s="25">
        <v>6</v>
      </c>
      <c r="F133" s="25" t="s">
        <v>7</v>
      </c>
      <c r="G133" s="25"/>
      <c r="H133" s="25">
        <v>1</v>
      </c>
      <c r="I133" s="25"/>
      <c r="J133" s="25"/>
      <c r="K133" s="28" t="s">
        <v>16</v>
      </c>
      <c r="L133" s="27" t="s">
        <v>82</v>
      </c>
      <c r="M133" s="29"/>
      <c r="N133" s="27" t="s">
        <v>79</v>
      </c>
      <c r="O133" s="27"/>
    </row>
    <row r="134" spans="1:15" ht="14.25" customHeight="1" x14ac:dyDescent="0.2">
      <c r="A134" s="25">
        <v>1992</v>
      </c>
      <c r="B134" s="26">
        <v>42681</v>
      </c>
      <c r="C134" s="27" t="s">
        <v>83</v>
      </c>
      <c r="D134" s="25">
        <v>10</v>
      </c>
      <c r="E134" s="25">
        <v>20</v>
      </c>
      <c r="F134" s="25" t="s">
        <v>7</v>
      </c>
      <c r="G134" s="25"/>
      <c r="H134" s="25">
        <v>1</v>
      </c>
      <c r="I134" s="25"/>
      <c r="J134" s="25"/>
      <c r="K134" s="28" t="s">
        <v>16</v>
      </c>
      <c r="L134" s="27" t="s">
        <v>20</v>
      </c>
      <c r="M134" s="29"/>
      <c r="N134" s="27" t="s">
        <v>79</v>
      </c>
      <c r="O134" s="27"/>
    </row>
    <row r="135" spans="1:15" ht="14.25" customHeight="1" x14ac:dyDescent="0.2">
      <c r="A135" s="25">
        <v>1992</v>
      </c>
      <c r="B135" s="26">
        <v>42687</v>
      </c>
      <c r="C135" s="27" t="s">
        <v>15</v>
      </c>
      <c r="D135" s="25">
        <v>3</v>
      </c>
      <c r="E135" s="25">
        <v>21</v>
      </c>
      <c r="F135" s="25" t="s">
        <v>7</v>
      </c>
      <c r="G135" s="25"/>
      <c r="H135" s="25">
        <v>1</v>
      </c>
      <c r="I135" s="25"/>
      <c r="J135" s="25"/>
      <c r="K135" s="28" t="s">
        <v>21</v>
      </c>
      <c r="L135" s="27" t="s">
        <v>22</v>
      </c>
      <c r="M135" s="29"/>
      <c r="N135" s="27" t="s">
        <v>79</v>
      </c>
      <c r="O135" s="27"/>
    </row>
    <row r="136" spans="1:15" ht="14.25" customHeight="1" x14ac:dyDescent="0.2">
      <c r="A136" s="20">
        <v>1993</v>
      </c>
      <c r="B136" s="21">
        <v>42616</v>
      </c>
      <c r="C136" s="22" t="s">
        <v>80</v>
      </c>
      <c r="D136" s="20">
        <v>3</v>
      </c>
      <c r="E136" s="20">
        <v>6</v>
      </c>
      <c r="F136" s="20" t="s">
        <v>7</v>
      </c>
      <c r="G136" s="20"/>
      <c r="H136" s="20">
        <v>1</v>
      </c>
      <c r="I136" s="20"/>
      <c r="J136" s="20" t="s">
        <v>59</v>
      </c>
      <c r="K136" s="23" t="s">
        <v>16</v>
      </c>
      <c r="L136" s="22" t="s">
        <v>84</v>
      </c>
      <c r="M136" s="24"/>
      <c r="N136" s="22" t="s">
        <v>85</v>
      </c>
      <c r="O136" s="22"/>
    </row>
    <row r="137" spans="1:15" ht="14.25" customHeight="1" x14ac:dyDescent="0.2">
      <c r="A137" s="20">
        <v>1993</v>
      </c>
      <c r="B137" s="21">
        <v>42630</v>
      </c>
      <c r="C137" s="22" t="s">
        <v>23</v>
      </c>
      <c r="D137" s="20">
        <v>10</v>
      </c>
      <c r="E137" s="20">
        <v>42</v>
      </c>
      <c r="F137" s="20" t="s">
        <v>7</v>
      </c>
      <c r="G137" s="20"/>
      <c r="H137" s="20">
        <v>1</v>
      </c>
      <c r="I137" s="20"/>
      <c r="J137" s="20"/>
      <c r="K137" s="23" t="s">
        <v>16</v>
      </c>
      <c r="L137" s="22" t="s">
        <v>40</v>
      </c>
      <c r="M137" s="24"/>
      <c r="N137" s="22" t="s">
        <v>85</v>
      </c>
      <c r="O137" s="22"/>
    </row>
    <row r="138" spans="1:15" ht="14.25" customHeight="1" x14ac:dyDescent="0.2">
      <c r="A138" s="20">
        <v>1993</v>
      </c>
      <c r="B138" s="21">
        <v>42637</v>
      </c>
      <c r="C138" s="22" t="s">
        <v>31</v>
      </c>
      <c r="D138" s="20">
        <v>15</v>
      </c>
      <c r="E138" s="20">
        <v>23</v>
      </c>
      <c r="F138" s="20" t="s">
        <v>7</v>
      </c>
      <c r="G138" s="20"/>
      <c r="H138" s="20">
        <v>1</v>
      </c>
      <c r="I138" s="20"/>
      <c r="J138" s="20"/>
      <c r="K138" s="23" t="s">
        <v>21</v>
      </c>
      <c r="L138" s="22" t="s">
        <v>22</v>
      </c>
      <c r="M138" s="24"/>
      <c r="N138" s="22" t="s">
        <v>85</v>
      </c>
      <c r="O138" s="22"/>
    </row>
    <row r="139" spans="1:15" ht="14.25" customHeight="1" x14ac:dyDescent="0.2">
      <c r="A139" s="20">
        <v>1993</v>
      </c>
      <c r="B139" s="21">
        <v>42644</v>
      </c>
      <c r="C139" s="22" t="s">
        <v>20</v>
      </c>
      <c r="D139" s="20">
        <v>0</v>
      </c>
      <c r="E139" s="20">
        <v>14</v>
      </c>
      <c r="F139" s="20" t="s">
        <v>7</v>
      </c>
      <c r="G139" s="20"/>
      <c r="H139" s="20">
        <v>1</v>
      </c>
      <c r="I139" s="20"/>
      <c r="J139" s="20"/>
      <c r="K139" s="23" t="s">
        <v>16</v>
      </c>
      <c r="L139" s="22" t="s">
        <v>20</v>
      </c>
      <c r="M139" s="24" t="s">
        <v>24</v>
      </c>
      <c r="N139" s="22" t="s">
        <v>85</v>
      </c>
      <c r="O139" s="22"/>
    </row>
    <row r="140" spans="1:15" ht="14.25" customHeight="1" x14ac:dyDescent="0.2">
      <c r="A140" s="20">
        <v>1993</v>
      </c>
      <c r="B140" s="21">
        <v>42651</v>
      </c>
      <c r="C140" s="22" t="s">
        <v>48</v>
      </c>
      <c r="D140" s="20">
        <v>0</v>
      </c>
      <c r="E140" s="20">
        <v>10</v>
      </c>
      <c r="F140" s="20" t="s">
        <v>7</v>
      </c>
      <c r="G140" s="20"/>
      <c r="H140" s="20">
        <v>1</v>
      </c>
      <c r="I140" s="20"/>
      <c r="J140" s="20"/>
      <c r="K140" s="23" t="s">
        <v>21</v>
      </c>
      <c r="L140" s="22" t="s">
        <v>22</v>
      </c>
      <c r="M140" s="24"/>
      <c r="N140" s="22" t="s">
        <v>85</v>
      </c>
      <c r="O140" s="22"/>
    </row>
    <row r="141" spans="1:15" ht="14.25" customHeight="1" x14ac:dyDescent="0.2">
      <c r="A141" s="20">
        <v>1993</v>
      </c>
      <c r="B141" s="21">
        <v>42658</v>
      </c>
      <c r="C141" s="22" t="s">
        <v>29</v>
      </c>
      <c r="D141" s="20">
        <v>14</v>
      </c>
      <c r="E141" s="20">
        <v>7</v>
      </c>
      <c r="F141" s="20" t="s">
        <v>6</v>
      </c>
      <c r="G141" s="20">
        <v>1</v>
      </c>
      <c r="H141" s="20"/>
      <c r="I141" s="20"/>
      <c r="J141" s="20"/>
      <c r="K141" s="23" t="s">
        <v>16</v>
      </c>
      <c r="L141" s="22" t="s">
        <v>28</v>
      </c>
      <c r="M141" s="24"/>
      <c r="N141" s="22" t="s">
        <v>85</v>
      </c>
      <c r="O141" s="22"/>
    </row>
    <row r="142" spans="1:15" ht="14.25" customHeight="1" x14ac:dyDescent="0.2">
      <c r="A142" s="20">
        <v>1993</v>
      </c>
      <c r="B142" s="21">
        <v>42665</v>
      </c>
      <c r="C142" s="22" t="s">
        <v>28</v>
      </c>
      <c r="D142" s="20">
        <v>7</v>
      </c>
      <c r="E142" s="20">
        <v>3</v>
      </c>
      <c r="F142" s="20" t="s">
        <v>6</v>
      </c>
      <c r="G142" s="20">
        <v>1</v>
      </c>
      <c r="H142" s="20"/>
      <c r="I142" s="20"/>
      <c r="J142" s="20"/>
      <c r="K142" s="23" t="s">
        <v>21</v>
      </c>
      <c r="L142" s="22" t="s">
        <v>22</v>
      </c>
      <c r="M142" s="24"/>
      <c r="N142" s="22" t="s">
        <v>85</v>
      </c>
      <c r="O142" s="22"/>
    </row>
    <row r="143" spans="1:15" ht="14.25" customHeight="1" x14ac:dyDescent="0.2">
      <c r="A143" s="20">
        <v>1993</v>
      </c>
      <c r="B143" s="21">
        <v>42672</v>
      </c>
      <c r="C143" s="22" t="s">
        <v>81</v>
      </c>
      <c r="D143" s="20">
        <v>6</v>
      </c>
      <c r="E143" s="20">
        <v>29</v>
      </c>
      <c r="F143" s="20" t="s">
        <v>7</v>
      </c>
      <c r="G143" s="20"/>
      <c r="H143" s="20">
        <v>1</v>
      </c>
      <c r="I143" s="20"/>
      <c r="J143" s="20"/>
      <c r="K143" s="23" t="s">
        <v>21</v>
      </c>
      <c r="L143" s="22" t="s">
        <v>22</v>
      </c>
      <c r="M143" s="24"/>
      <c r="N143" s="22" t="s">
        <v>85</v>
      </c>
      <c r="O143" s="22"/>
    </row>
    <row r="144" spans="1:15" ht="14.25" customHeight="1" x14ac:dyDescent="0.2">
      <c r="A144" s="20">
        <v>1993</v>
      </c>
      <c r="B144" s="21">
        <v>42679</v>
      </c>
      <c r="C144" s="22" t="s">
        <v>83</v>
      </c>
      <c r="D144" s="20">
        <v>12</v>
      </c>
      <c r="E144" s="20">
        <v>21</v>
      </c>
      <c r="F144" s="20" t="s">
        <v>7</v>
      </c>
      <c r="G144" s="20"/>
      <c r="H144" s="20">
        <v>1</v>
      </c>
      <c r="I144" s="20"/>
      <c r="J144" s="20"/>
      <c r="K144" s="23" t="s">
        <v>21</v>
      </c>
      <c r="L144" s="22" t="s">
        <v>22</v>
      </c>
      <c r="M144" s="24"/>
      <c r="N144" s="22" t="s">
        <v>85</v>
      </c>
      <c r="O144" s="22"/>
    </row>
    <row r="145" spans="1:15" ht="14.25" customHeight="1" x14ac:dyDescent="0.2">
      <c r="A145" s="20">
        <v>1993</v>
      </c>
      <c r="B145" s="21">
        <v>42686</v>
      </c>
      <c r="C145" s="22" t="s">
        <v>15</v>
      </c>
      <c r="D145" s="20">
        <v>22</v>
      </c>
      <c r="E145" s="20">
        <v>8</v>
      </c>
      <c r="F145" s="20" t="s">
        <v>6</v>
      </c>
      <c r="G145" s="20">
        <v>1</v>
      </c>
      <c r="H145" s="20"/>
      <c r="I145" s="20"/>
      <c r="J145" s="20"/>
      <c r="K145" s="23" t="s">
        <v>16</v>
      </c>
      <c r="L145" s="22" t="s">
        <v>17</v>
      </c>
      <c r="M145" s="24"/>
      <c r="N145" s="22" t="s">
        <v>85</v>
      </c>
      <c r="O145" s="22"/>
    </row>
    <row r="146" spans="1:15" ht="14.25" customHeight="1" x14ac:dyDescent="0.2">
      <c r="A146" s="25">
        <v>1994</v>
      </c>
      <c r="B146" s="26">
        <v>42615</v>
      </c>
      <c r="C146" s="27" t="s">
        <v>46</v>
      </c>
      <c r="D146" s="25">
        <v>16</v>
      </c>
      <c r="E146" s="25">
        <v>0</v>
      </c>
      <c r="F146" s="25" t="s">
        <v>6</v>
      </c>
      <c r="G146" s="25">
        <v>1</v>
      </c>
      <c r="H146" s="25"/>
      <c r="I146" s="25"/>
      <c r="J146" s="25"/>
      <c r="K146" s="28" t="s">
        <v>16</v>
      </c>
      <c r="L146" s="27" t="s">
        <v>47</v>
      </c>
      <c r="M146" s="29"/>
      <c r="N146" s="27" t="s">
        <v>85</v>
      </c>
      <c r="O146" s="27"/>
    </row>
    <row r="147" spans="1:15" ht="14.25" customHeight="1" x14ac:dyDescent="0.2">
      <c r="A147" s="25">
        <v>1994</v>
      </c>
      <c r="B147" s="26">
        <v>42622</v>
      </c>
      <c r="C147" s="27" t="s">
        <v>80</v>
      </c>
      <c r="D147" s="25">
        <v>0</v>
      </c>
      <c r="E147" s="25">
        <v>28</v>
      </c>
      <c r="F147" s="25" t="s">
        <v>7</v>
      </c>
      <c r="G147" s="25"/>
      <c r="H147" s="25">
        <v>1</v>
      </c>
      <c r="I147" s="25"/>
      <c r="J147" s="25"/>
      <c r="K147" s="28" t="s">
        <v>21</v>
      </c>
      <c r="L147" s="27" t="s">
        <v>22</v>
      </c>
      <c r="M147" s="29"/>
      <c r="N147" s="27" t="s">
        <v>85</v>
      </c>
      <c r="O147" s="27"/>
    </row>
    <row r="148" spans="1:15" ht="14.25" customHeight="1" x14ac:dyDescent="0.2">
      <c r="A148" s="25">
        <v>1994</v>
      </c>
      <c r="B148" s="26">
        <v>42629</v>
      </c>
      <c r="C148" s="27" t="s">
        <v>23</v>
      </c>
      <c r="D148" s="25">
        <v>7</v>
      </c>
      <c r="E148" s="25">
        <v>21</v>
      </c>
      <c r="F148" s="25" t="s">
        <v>7</v>
      </c>
      <c r="G148" s="25"/>
      <c r="H148" s="25">
        <v>1</v>
      </c>
      <c r="I148" s="25"/>
      <c r="J148" s="25"/>
      <c r="K148" s="28" t="s">
        <v>21</v>
      </c>
      <c r="L148" s="27" t="s">
        <v>22</v>
      </c>
      <c r="M148" s="29"/>
      <c r="N148" s="27" t="s">
        <v>85</v>
      </c>
      <c r="O148" s="27"/>
    </row>
    <row r="149" spans="1:15" ht="14.25" customHeight="1" x14ac:dyDescent="0.2">
      <c r="A149" s="25">
        <v>1994</v>
      </c>
      <c r="B149" s="26">
        <v>42636</v>
      </c>
      <c r="C149" s="27" t="s">
        <v>31</v>
      </c>
      <c r="D149" s="25">
        <v>0</v>
      </c>
      <c r="E149" s="25">
        <v>24</v>
      </c>
      <c r="F149" s="25" t="s">
        <v>7</v>
      </c>
      <c r="G149" s="25"/>
      <c r="H149" s="25">
        <v>1</v>
      </c>
      <c r="I149" s="25"/>
      <c r="J149" s="25"/>
      <c r="K149" s="28" t="s">
        <v>16</v>
      </c>
      <c r="L149" s="27" t="s">
        <v>42</v>
      </c>
      <c r="M149" s="29"/>
      <c r="N149" s="27" t="s">
        <v>85</v>
      </c>
      <c r="O149" s="27"/>
    </row>
    <row r="150" spans="1:15" ht="14.25" customHeight="1" x14ac:dyDescent="0.2">
      <c r="A150" s="25">
        <v>1994</v>
      </c>
      <c r="B150" s="26">
        <v>42643</v>
      </c>
      <c r="C150" s="27" t="s">
        <v>20</v>
      </c>
      <c r="D150" s="25">
        <v>24</v>
      </c>
      <c r="E150" s="25">
        <v>34</v>
      </c>
      <c r="F150" s="25" t="s">
        <v>7</v>
      </c>
      <c r="G150" s="25"/>
      <c r="H150" s="25">
        <v>1</v>
      </c>
      <c r="I150" s="25"/>
      <c r="J150" s="25"/>
      <c r="K150" s="28" t="s">
        <v>21</v>
      </c>
      <c r="L150" s="27" t="s">
        <v>22</v>
      </c>
      <c r="M150" s="29"/>
      <c r="N150" s="27" t="s">
        <v>85</v>
      </c>
      <c r="O150" s="27"/>
    </row>
    <row r="151" spans="1:15" ht="14.25" customHeight="1" x14ac:dyDescent="0.2">
      <c r="A151" s="25">
        <v>1994</v>
      </c>
      <c r="B151" s="26">
        <v>42650</v>
      </c>
      <c r="C151" s="27" t="s">
        <v>48</v>
      </c>
      <c r="D151" s="25">
        <v>7</v>
      </c>
      <c r="E151" s="25">
        <v>24</v>
      </c>
      <c r="F151" s="25" t="s">
        <v>7</v>
      </c>
      <c r="G151" s="25"/>
      <c r="H151" s="25">
        <v>1</v>
      </c>
      <c r="I151" s="25"/>
      <c r="J151" s="25"/>
      <c r="K151" s="28" t="s">
        <v>16</v>
      </c>
      <c r="L151" s="27" t="s">
        <v>40</v>
      </c>
      <c r="M151" s="29"/>
      <c r="N151" s="27" t="s">
        <v>85</v>
      </c>
      <c r="O151" s="27"/>
    </row>
    <row r="152" spans="1:15" ht="14.25" customHeight="1" x14ac:dyDescent="0.2">
      <c r="A152" s="25">
        <v>1994</v>
      </c>
      <c r="B152" s="26">
        <v>42657</v>
      </c>
      <c r="C152" s="27" t="s">
        <v>29</v>
      </c>
      <c r="D152" s="25">
        <v>14</v>
      </c>
      <c r="E152" s="25">
        <v>21</v>
      </c>
      <c r="F152" s="25" t="s">
        <v>7</v>
      </c>
      <c r="G152" s="25"/>
      <c r="H152" s="25">
        <v>1</v>
      </c>
      <c r="I152" s="25"/>
      <c r="J152" s="25"/>
      <c r="K152" s="28" t="s">
        <v>21</v>
      </c>
      <c r="L152" s="27" t="s">
        <v>22</v>
      </c>
      <c r="M152" s="29"/>
      <c r="N152" s="27" t="s">
        <v>85</v>
      </c>
      <c r="O152" s="27"/>
    </row>
    <row r="153" spans="1:15" ht="14.25" customHeight="1" x14ac:dyDescent="0.2">
      <c r="A153" s="25">
        <v>1994</v>
      </c>
      <c r="B153" s="26">
        <v>42664</v>
      </c>
      <c r="C153" s="27" t="s">
        <v>28</v>
      </c>
      <c r="D153" s="25">
        <v>0</v>
      </c>
      <c r="E153" s="25">
        <v>14</v>
      </c>
      <c r="F153" s="25" t="s">
        <v>7</v>
      </c>
      <c r="G153" s="25"/>
      <c r="H153" s="25">
        <v>1</v>
      </c>
      <c r="I153" s="25"/>
      <c r="J153" s="25"/>
      <c r="K153" s="28" t="s">
        <v>16</v>
      </c>
      <c r="L153" s="27" t="s">
        <v>28</v>
      </c>
      <c r="M153" s="29" t="s">
        <v>41</v>
      </c>
      <c r="N153" s="27" t="s">
        <v>85</v>
      </c>
      <c r="O153" s="27"/>
    </row>
    <row r="154" spans="1:15" ht="14.25" customHeight="1" x14ac:dyDescent="0.2">
      <c r="A154" s="25">
        <v>1994</v>
      </c>
      <c r="B154" s="26">
        <v>42678</v>
      </c>
      <c r="C154" s="27" t="s">
        <v>83</v>
      </c>
      <c r="D154" s="25">
        <v>7</v>
      </c>
      <c r="E154" s="25">
        <v>34</v>
      </c>
      <c r="F154" s="25" t="s">
        <v>7</v>
      </c>
      <c r="G154" s="25"/>
      <c r="H154" s="25">
        <v>1</v>
      </c>
      <c r="I154" s="25"/>
      <c r="J154" s="25"/>
      <c r="K154" s="28" t="s">
        <v>16</v>
      </c>
      <c r="L154" s="27" t="s">
        <v>20</v>
      </c>
      <c r="M154" s="29"/>
      <c r="N154" s="27" t="s">
        <v>85</v>
      </c>
      <c r="O154" s="27"/>
    </row>
    <row r="155" spans="1:15" ht="14.25" customHeight="1" x14ac:dyDescent="0.2">
      <c r="A155" s="25">
        <v>1994</v>
      </c>
      <c r="B155" s="26">
        <v>42685</v>
      </c>
      <c r="C155" s="27" t="s">
        <v>86</v>
      </c>
      <c r="D155" s="25">
        <v>14</v>
      </c>
      <c r="E155" s="25">
        <v>41</v>
      </c>
      <c r="F155" s="25" t="s">
        <v>7</v>
      </c>
      <c r="G155" s="25"/>
      <c r="H155" s="25">
        <v>1</v>
      </c>
      <c r="I155" s="25"/>
      <c r="J155" s="25"/>
      <c r="K155" s="28" t="s">
        <v>21</v>
      </c>
      <c r="L155" s="27" t="s">
        <v>22</v>
      </c>
      <c r="M155" s="29"/>
      <c r="N155" s="27" t="s">
        <v>85</v>
      </c>
      <c r="O155" s="27"/>
    </row>
    <row r="156" spans="1:15" ht="14.25" customHeight="1" x14ac:dyDescent="0.2">
      <c r="A156" s="20">
        <v>1995</v>
      </c>
      <c r="B156" s="21">
        <v>42614</v>
      </c>
      <c r="C156" s="22" t="s">
        <v>46</v>
      </c>
      <c r="D156" s="20">
        <v>28</v>
      </c>
      <c r="E156" s="20">
        <v>18</v>
      </c>
      <c r="F156" s="20" t="s">
        <v>6</v>
      </c>
      <c r="G156" s="20">
        <v>1</v>
      </c>
      <c r="H156" s="20"/>
      <c r="I156" s="20"/>
      <c r="J156" s="20"/>
      <c r="K156" s="23" t="s">
        <v>21</v>
      </c>
      <c r="L156" s="22" t="s">
        <v>22</v>
      </c>
      <c r="M156" s="24"/>
      <c r="N156" s="22" t="s">
        <v>85</v>
      </c>
      <c r="O156" s="22"/>
    </row>
    <row r="157" spans="1:15" ht="14.25" customHeight="1" x14ac:dyDescent="0.2">
      <c r="A157" s="20">
        <v>1995</v>
      </c>
      <c r="B157" s="21">
        <v>42621</v>
      </c>
      <c r="C157" s="22" t="s">
        <v>80</v>
      </c>
      <c r="D157" s="20">
        <v>10</v>
      </c>
      <c r="E157" s="20">
        <v>35</v>
      </c>
      <c r="F157" s="20" t="s">
        <v>7</v>
      </c>
      <c r="G157" s="20"/>
      <c r="H157" s="20">
        <v>1</v>
      </c>
      <c r="I157" s="20"/>
      <c r="J157" s="20"/>
      <c r="K157" s="23" t="s">
        <v>16</v>
      </c>
      <c r="L157" s="22" t="s">
        <v>84</v>
      </c>
      <c r="M157" s="24"/>
      <c r="N157" s="22" t="s">
        <v>85</v>
      </c>
      <c r="O157" s="22"/>
    </row>
    <row r="158" spans="1:15" ht="14.25" customHeight="1" x14ac:dyDescent="0.2">
      <c r="A158" s="20">
        <v>1995</v>
      </c>
      <c r="B158" s="21">
        <v>42628</v>
      </c>
      <c r="C158" s="22" t="s">
        <v>23</v>
      </c>
      <c r="D158" s="20">
        <v>25</v>
      </c>
      <c r="E158" s="20">
        <v>0</v>
      </c>
      <c r="F158" s="20" t="s">
        <v>6</v>
      </c>
      <c r="G158" s="20">
        <v>1</v>
      </c>
      <c r="H158" s="20"/>
      <c r="I158" s="20"/>
      <c r="J158" s="20"/>
      <c r="K158" s="23" t="s">
        <v>16</v>
      </c>
      <c r="L158" s="22" t="s">
        <v>40</v>
      </c>
      <c r="M158" s="24"/>
      <c r="N158" s="22" t="s">
        <v>85</v>
      </c>
      <c r="O158" s="22"/>
    </row>
    <row r="159" spans="1:15" ht="14.25" customHeight="1" x14ac:dyDescent="0.2">
      <c r="A159" s="20">
        <v>1995</v>
      </c>
      <c r="B159" s="21">
        <v>42635</v>
      </c>
      <c r="C159" s="22" t="s">
        <v>31</v>
      </c>
      <c r="D159" s="20">
        <v>21</v>
      </c>
      <c r="E159" s="20">
        <v>18</v>
      </c>
      <c r="F159" s="20" t="s">
        <v>6</v>
      </c>
      <c r="G159" s="20">
        <v>1</v>
      </c>
      <c r="H159" s="20"/>
      <c r="I159" s="20"/>
      <c r="J159" s="20"/>
      <c r="K159" s="23" t="s">
        <v>21</v>
      </c>
      <c r="L159" s="22" t="s">
        <v>22</v>
      </c>
      <c r="M159" s="24"/>
      <c r="N159" s="22" t="s">
        <v>85</v>
      </c>
      <c r="O159" s="22"/>
    </row>
    <row r="160" spans="1:15" ht="14.25" customHeight="1" x14ac:dyDescent="0.2">
      <c r="A160" s="20">
        <v>1995</v>
      </c>
      <c r="B160" s="21">
        <v>42642</v>
      </c>
      <c r="C160" s="22" t="s">
        <v>20</v>
      </c>
      <c r="D160" s="20">
        <v>17</v>
      </c>
      <c r="E160" s="20">
        <v>27</v>
      </c>
      <c r="F160" s="20" t="s">
        <v>7</v>
      </c>
      <c r="G160" s="20"/>
      <c r="H160" s="20">
        <v>1</v>
      </c>
      <c r="I160" s="20"/>
      <c r="J160" s="20"/>
      <c r="K160" s="23" t="s">
        <v>16</v>
      </c>
      <c r="L160" s="22" t="s">
        <v>20</v>
      </c>
      <c r="M160" s="24" t="s">
        <v>24</v>
      </c>
      <c r="N160" s="22" t="s">
        <v>85</v>
      </c>
      <c r="O160" s="22"/>
    </row>
    <row r="161" spans="1:15" ht="14.25" customHeight="1" x14ac:dyDescent="0.2">
      <c r="A161" s="20">
        <v>1995</v>
      </c>
      <c r="B161" s="21">
        <v>42649</v>
      </c>
      <c r="C161" s="22" t="s">
        <v>48</v>
      </c>
      <c r="D161" s="20">
        <v>30</v>
      </c>
      <c r="E161" s="20">
        <v>7</v>
      </c>
      <c r="F161" s="20" t="s">
        <v>6</v>
      </c>
      <c r="G161" s="20">
        <v>1</v>
      </c>
      <c r="H161" s="20"/>
      <c r="I161" s="20"/>
      <c r="J161" s="20"/>
      <c r="K161" s="23" t="s">
        <v>21</v>
      </c>
      <c r="L161" s="22" t="s">
        <v>22</v>
      </c>
      <c r="M161" s="24"/>
      <c r="N161" s="22" t="s">
        <v>85</v>
      </c>
      <c r="O161" s="22"/>
    </row>
    <row r="162" spans="1:15" ht="14.25" customHeight="1" x14ac:dyDescent="0.2">
      <c r="A162" s="20">
        <v>1995</v>
      </c>
      <c r="B162" s="21">
        <v>42656</v>
      </c>
      <c r="C162" s="22" t="s">
        <v>29</v>
      </c>
      <c r="D162" s="20">
        <v>13</v>
      </c>
      <c r="E162" s="20">
        <v>14</v>
      </c>
      <c r="F162" s="20" t="s">
        <v>7</v>
      </c>
      <c r="G162" s="20"/>
      <c r="H162" s="20">
        <v>1</v>
      </c>
      <c r="I162" s="20"/>
      <c r="J162" s="20"/>
      <c r="K162" s="23" t="s">
        <v>16</v>
      </c>
      <c r="L162" s="22" t="s">
        <v>28</v>
      </c>
      <c r="M162" s="24"/>
      <c r="N162" s="22" t="s">
        <v>85</v>
      </c>
      <c r="O162" s="22"/>
    </row>
    <row r="163" spans="1:15" ht="14.25" customHeight="1" x14ac:dyDescent="0.2">
      <c r="A163" s="20">
        <v>1995</v>
      </c>
      <c r="B163" s="21">
        <v>42663</v>
      </c>
      <c r="C163" s="22" t="s">
        <v>28</v>
      </c>
      <c r="D163" s="20">
        <v>34</v>
      </c>
      <c r="E163" s="20">
        <v>22</v>
      </c>
      <c r="F163" s="20" t="s">
        <v>6</v>
      </c>
      <c r="G163" s="20">
        <v>1</v>
      </c>
      <c r="H163" s="20"/>
      <c r="I163" s="20"/>
      <c r="J163" s="20"/>
      <c r="K163" s="23" t="s">
        <v>21</v>
      </c>
      <c r="L163" s="22" t="s">
        <v>22</v>
      </c>
      <c r="M163" s="24"/>
      <c r="N163" s="22" t="s">
        <v>85</v>
      </c>
      <c r="O163" s="22"/>
    </row>
    <row r="164" spans="1:15" ht="14.25" customHeight="1" x14ac:dyDescent="0.2">
      <c r="A164" s="20">
        <v>1995</v>
      </c>
      <c r="B164" s="21">
        <v>42677</v>
      </c>
      <c r="C164" s="22" t="s">
        <v>83</v>
      </c>
      <c r="D164" s="20">
        <v>14</v>
      </c>
      <c r="E164" s="20">
        <v>31</v>
      </c>
      <c r="F164" s="20" t="s">
        <v>7</v>
      </c>
      <c r="G164" s="20"/>
      <c r="H164" s="20">
        <v>1</v>
      </c>
      <c r="I164" s="20"/>
      <c r="J164" s="20"/>
      <c r="K164" s="23" t="s">
        <v>21</v>
      </c>
      <c r="L164" s="22" t="s">
        <v>22</v>
      </c>
      <c r="M164" s="24"/>
      <c r="N164" s="22" t="s">
        <v>85</v>
      </c>
      <c r="O164" s="22"/>
    </row>
    <row r="165" spans="1:15" ht="14.25" customHeight="1" x14ac:dyDescent="0.2">
      <c r="A165" s="20">
        <v>1995</v>
      </c>
      <c r="B165" s="21">
        <v>42684</v>
      </c>
      <c r="C165" s="22" t="s">
        <v>86</v>
      </c>
      <c r="D165" s="20">
        <v>7</v>
      </c>
      <c r="E165" s="20">
        <v>34</v>
      </c>
      <c r="F165" s="20" t="s">
        <v>7</v>
      </c>
      <c r="G165" s="20"/>
      <c r="H165" s="20">
        <v>1</v>
      </c>
      <c r="I165" s="20"/>
      <c r="J165" s="20"/>
      <c r="K165" s="23" t="s">
        <v>16</v>
      </c>
      <c r="L165" s="22" t="s">
        <v>28</v>
      </c>
      <c r="M165" s="24"/>
      <c r="N165" s="22" t="s">
        <v>85</v>
      </c>
      <c r="O165" s="22"/>
    </row>
    <row r="166" spans="1:15" ht="14.25" customHeight="1" x14ac:dyDescent="0.2">
      <c r="A166" s="25">
        <v>1996</v>
      </c>
      <c r="B166" s="26">
        <v>42612</v>
      </c>
      <c r="C166" s="27" t="s">
        <v>46</v>
      </c>
      <c r="D166" s="25">
        <v>7</v>
      </c>
      <c r="E166" s="25">
        <v>10</v>
      </c>
      <c r="F166" s="25" t="s">
        <v>7</v>
      </c>
      <c r="G166" s="25"/>
      <c r="H166" s="25">
        <v>1</v>
      </c>
      <c r="I166" s="25"/>
      <c r="J166" s="25"/>
      <c r="K166" s="28" t="s">
        <v>16</v>
      </c>
      <c r="L166" s="27" t="s">
        <v>47</v>
      </c>
      <c r="M166" s="29"/>
      <c r="N166" s="27" t="s">
        <v>89</v>
      </c>
      <c r="O166" s="27"/>
    </row>
    <row r="167" spans="1:15" ht="14.25" customHeight="1" x14ac:dyDescent="0.2">
      <c r="A167" s="25">
        <v>1996</v>
      </c>
      <c r="B167" s="26">
        <v>42626</v>
      </c>
      <c r="C167" s="27" t="s">
        <v>86</v>
      </c>
      <c r="D167" s="25">
        <v>6</v>
      </c>
      <c r="E167" s="25">
        <v>34</v>
      </c>
      <c r="F167" s="25" t="s">
        <v>7</v>
      </c>
      <c r="G167" s="25"/>
      <c r="H167" s="25">
        <v>1</v>
      </c>
      <c r="I167" s="25"/>
      <c r="J167" s="25"/>
      <c r="K167" s="28" t="s">
        <v>21</v>
      </c>
      <c r="L167" s="27" t="s">
        <v>22</v>
      </c>
      <c r="M167" s="29"/>
      <c r="N167" s="27" t="s">
        <v>89</v>
      </c>
      <c r="O167" s="27"/>
    </row>
    <row r="168" spans="1:15" ht="14.25" customHeight="1" x14ac:dyDescent="0.2">
      <c r="A168" s="25">
        <v>1996</v>
      </c>
      <c r="B168" s="26">
        <v>42633</v>
      </c>
      <c r="C168" s="27" t="s">
        <v>83</v>
      </c>
      <c r="D168" s="25">
        <v>0</v>
      </c>
      <c r="E168" s="25">
        <v>37</v>
      </c>
      <c r="F168" s="25" t="s">
        <v>7</v>
      </c>
      <c r="G168" s="25"/>
      <c r="H168" s="25">
        <v>1</v>
      </c>
      <c r="I168" s="25"/>
      <c r="J168" s="25"/>
      <c r="K168" s="28" t="s">
        <v>21</v>
      </c>
      <c r="L168" s="27" t="s">
        <v>22</v>
      </c>
      <c r="M168" s="29"/>
      <c r="N168" s="27" t="s">
        <v>89</v>
      </c>
      <c r="O168" s="27" t="s">
        <v>87</v>
      </c>
    </row>
    <row r="169" spans="1:15" ht="14.25" customHeight="1" x14ac:dyDescent="0.2">
      <c r="A169" s="25">
        <v>1996</v>
      </c>
      <c r="B169" s="26">
        <v>42640</v>
      </c>
      <c r="C169" s="27" t="s">
        <v>20</v>
      </c>
      <c r="D169" s="25">
        <v>0</v>
      </c>
      <c r="E169" s="25">
        <v>56</v>
      </c>
      <c r="F169" s="25" t="s">
        <v>7</v>
      </c>
      <c r="G169" s="25"/>
      <c r="H169" s="25">
        <v>1</v>
      </c>
      <c r="I169" s="25"/>
      <c r="J169" s="25"/>
      <c r="K169" s="28" t="s">
        <v>21</v>
      </c>
      <c r="L169" s="27" t="s">
        <v>22</v>
      </c>
      <c r="M169" s="29"/>
      <c r="N169" s="27" t="s">
        <v>89</v>
      </c>
      <c r="O169" s="27"/>
    </row>
    <row r="170" spans="1:15" ht="14.25" customHeight="1" x14ac:dyDescent="0.2">
      <c r="A170" s="25">
        <v>1996</v>
      </c>
      <c r="B170" s="26">
        <v>42647</v>
      </c>
      <c r="C170" s="27" t="s">
        <v>29</v>
      </c>
      <c r="D170" s="25">
        <v>27</v>
      </c>
      <c r="E170" s="25">
        <v>28</v>
      </c>
      <c r="F170" s="25" t="s">
        <v>7</v>
      </c>
      <c r="G170" s="25"/>
      <c r="H170" s="25">
        <v>1</v>
      </c>
      <c r="I170" s="25"/>
      <c r="J170" s="25" t="s">
        <v>59</v>
      </c>
      <c r="K170" s="28" t="s">
        <v>16</v>
      </c>
      <c r="L170" s="27" t="s">
        <v>28</v>
      </c>
      <c r="M170" s="29"/>
      <c r="N170" s="27" t="s">
        <v>89</v>
      </c>
      <c r="O170" s="27"/>
    </row>
    <row r="171" spans="1:15" ht="14.25" customHeight="1" x14ac:dyDescent="0.2">
      <c r="A171" s="25">
        <v>1996</v>
      </c>
      <c r="B171" s="26">
        <v>42654</v>
      </c>
      <c r="C171" s="27" t="s">
        <v>48</v>
      </c>
      <c r="D171" s="25">
        <v>6</v>
      </c>
      <c r="E171" s="25">
        <v>20</v>
      </c>
      <c r="F171" s="25" t="s">
        <v>7</v>
      </c>
      <c r="G171" s="25"/>
      <c r="H171" s="25">
        <v>1</v>
      </c>
      <c r="I171" s="25"/>
      <c r="J171" s="25"/>
      <c r="K171" s="28" t="s">
        <v>16</v>
      </c>
      <c r="L171" s="27" t="s">
        <v>40</v>
      </c>
      <c r="M171" s="29"/>
      <c r="N171" s="27" t="s">
        <v>89</v>
      </c>
      <c r="O171" s="27"/>
    </row>
    <row r="172" spans="1:15" ht="14.25" customHeight="1" x14ac:dyDescent="0.2">
      <c r="A172" s="25">
        <v>1996</v>
      </c>
      <c r="B172" s="26">
        <v>42661</v>
      </c>
      <c r="C172" s="27" t="s">
        <v>31</v>
      </c>
      <c r="D172" s="25">
        <v>6</v>
      </c>
      <c r="E172" s="25">
        <v>24</v>
      </c>
      <c r="F172" s="25" t="s">
        <v>7</v>
      </c>
      <c r="G172" s="25"/>
      <c r="H172" s="25">
        <v>1</v>
      </c>
      <c r="I172" s="25"/>
      <c r="J172" s="25"/>
      <c r="K172" s="28" t="s">
        <v>16</v>
      </c>
      <c r="L172" s="27" t="s">
        <v>42</v>
      </c>
      <c r="M172" s="29"/>
      <c r="N172" s="27" t="s">
        <v>89</v>
      </c>
      <c r="O172" s="27"/>
    </row>
    <row r="173" spans="1:15" ht="14.25" customHeight="1" x14ac:dyDescent="0.2">
      <c r="A173" s="25">
        <v>1996</v>
      </c>
      <c r="B173" s="26">
        <v>42668</v>
      </c>
      <c r="C173" s="27" t="s">
        <v>23</v>
      </c>
      <c r="D173" s="25">
        <v>27</v>
      </c>
      <c r="E173" s="25">
        <v>45</v>
      </c>
      <c r="F173" s="25" t="s">
        <v>7</v>
      </c>
      <c r="G173" s="25"/>
      <c r="H173" s="25">
        <v>1</v>
      </c>
      <c r="I173" s="25"/>
      <c r="J173" s="25"/>
      <c r="K173" s="28" t="s">
        <v>21</v>
      </c>
      <c r="L173" s="27" t="s">
        <v>22</v>
      </c>
      <c r="M173" s="29"/>
      <c r="N173" s="27" t="s">
        <v>89</v>
      </c>
      <c r="O173" s="27"/>
    </row>
    <row r="174" spans="1:15" ht="14.25" customHeight="1" x14ac:dyDescent="0.2">
      <c r="A174" s="25">
        <v>1996</v>
      </c>
      <c r="B174" s="26">
        <v>42675</v>
      </c>
      <c r="C174" s="27" t="s">
        <v>88</v>
      </c>
      <c r="D174" s="25">
        <v>0</v>
      </c>
      <c r="E174" s="25">
        <v>24</v>
      </c>
      <c r="F174" s="25" t="s">
        <v>7</v>
      </c>
      <c r="G174" s="25"/>
      <c r="H174" s="25">
        <v>1</v>
      </c>
      <c r="I174" s="25"/>
      <c r="J174" s="25"/>
      <c r="K174" s="28" t="s">
        <v>21</v>
      </c>
      <c r="L174" s="27" t="s">
        <v>22</v>
      </c>
      <c r="M174" s="29"/>
      <c r="N174" s="27" t="s">
        <v>89</v>
      </c>
      <c r="O174" s="27"/>
    </row>
    <row r="175" spans="1:15" ht="14.25" customHeight="1" x14ac:dyDescent="0.2">
      <c r="A175" s="25">
        <v>1996</v>
      </c>
      <c r="B175" s="26">
        <v>42683</v>
      </c>
      <c r="C175" s="27" t="s">
        <v>83</v>
      </c>
      <c r="D175" s="25">
        <v>13</v>
      </c>
      <c r="E175" s="25">
        <v>38</v>
      </c>
      <c r="F175" s="25" t="s">
        <v>7</v>
      </c>
      <c r="G175" s="25"/>
      <c r="H175" s="25">
        <v>1</v>
      </c>
      <c r="I175" s="25"/>
      <c r="J175" s="25"/>
      <c r="K175" s="28" t="s">
        <v>16</v>
      </c>
      <c r="L175" s="27" t="s">
        <v>20</v>
      </c>
      <c r="M175" s="29"/>
      <c r="N175" s="27" t="s">
        <v>89</v>
      </c>
      <c r="O175" s="27" t="s">
        <v>61</v>
      </c>
    </row>
    <row r="176" spans="1:15" ht="14.25" customHeight="1" x14ac:dyDescent="0.2">
      <c r="A176" s="20">
        <v>1997</v>
      </c>
      <c r="B176" s="21">
        <v>42611</v>
      </c>
      <c r="C176" s="22" t="s">
        <v>46</v>
      </c>
      <c r="D176" s="20">
        <v>56</v>
      </c>
      <c r="E176" s="20">
        <v>0</v>
      </c>
      <c r="F176" s="20" t="s">
        <v>6</v>
      </c>
      <c r="G176" s="20">
        <v>1</v>
      </c>
      <c r="H176" s="20"/>
      <c r="I176" s="20"/>
      <c r="J176" s="20"/>
      <c r="K176" s="23" t="s">
        <v>21</v>
      </c>
      <c r="L176" s="22" t="s">
        <v>22</v>
      </c>
      <c r="M176" s="24"/>
      <c r="N176" s="22" t="s">
        <v>89</v>
      </c>
      <c r="O176" s="22"/>
    </row>
    <row r="177" spans="1:15" ht="14.25" customHeight="1" x14ac:dyDescent="0.2">
      <c r="A177" s="20">
        <v>1997</v>
      </c>
      <c r="B177" s="21">
        <v>42618</v>
      </c>
      <c r="C177" s="22" t="s">
        <v>83</v>
      </c>
      <c r="D177" s="20">
        <v>16</v>
      </c>
      <c r="E177" s="20">
        <v>12</v>
      </c>
      <c r="F177" s="20" t="s">
        <v>6</v>
      </c>
      <c r="G177" s="20">
        <v>1</v>
      </c>
      <c r="H177" s="20"/>
      <c r="I177" s="20"/>
      <c r="J177" s="20"/>
      <c r="K177" s="23" t="s">
        <v>16</v>
      </c>
      <c r="L177" s="22" t="s">
        <v>20</v>
      </c>
      <c r="M177" s="24"/>
      <c r="N177" s="22" t="s">
        <v>89</v>
      </c>
      <c r="O177" s="22"/>
    </row>
    <row r="178" spans="1:15" ht="14.25" customHeight="1" x14ac:dyDescent="0.2">
      <c r="A178" s="20">
        <v>1997</v>
      </c>
      <c r="B178" s="21">
        <v>42625</v>
      </c>
      <c r="C178" s="22" t="s">
        <v>86</v>
      </c>
      <c r="D178" s="20">
        <v>13</v>
      </c>
      <c r="E178" s="20">
        <v>16</v>
      </c>
      <c r="F178" s="20" t="s">
        <v>7</v>
      </c>
      <c r="G178" s="20"/>
      <c r="H178" s="20">
        <v>1</v>
      </c>
      <c r="I178" s="20"/>
      <c r="J178" s="20"/>
      <c r="K178" s="23" t="s">
        <v>16</v>
      </c>
      <c r="L178" s="22" t="s">
        <v>28</v>
      </c>
      <c r="M178" s="24"/>
      <c r="N178" s="22" t="s">
        <v>89</v>
      </c>
      <c r="O178" s="22"/>
    </row>
    <row r="179" spans="1:15" ht="14.25" customHeight="1" x14ac:dyDescent="0.2">
      <c r="A179" s="20">
        <v>1997</v>
      </c>
      <c r="B179" s="21">
        <v>42639</v>
      </c>
      <c r="C179" s="22" t="s">
        <v>20</v>
      </c>
      <c r="D179" s="20">
        <v>42</v>
      </c>
      <c r="E179" s="20">
        <v>6</v>
      </c>
      <c r="F179" s="20" t="s">
        <v>6</v>
      </c>
      <c r="G179" s="20">
        <v>1</v>
      </c>
      <c r="H179" s="20"/>
      <c r="I179" s="20"/>
      <c r="J179" s="20"/>
      <c r="K179" s="23" t="s">
        <v>16</v>
      </c>
      <c r="L179" s="22" t="s">
        <v>20</v>
      </c>
      <c r="M179" s="24" t="s">
        <v>24</v>
      </c>
      <c r="N179" s="22" t="s">
        <v>89</v>
      </c>
      <c r="O179" s="22"/>
    </row>
    <row r="180" spans="1:15" ht="14.25" customHeight="1" x14ac:dyDescent="0.2">
      <c r="A180" s="20">
        <v>1997</v>
      </c>
      <c r="B180" s="21">
        <v>42646</v>
      </c>
      <c r="C180" s="22" t="s">
        <v>29</v>
      </c>
      <c r="D180" s="20">
        <v>34</v>
      </c>
      <c r="E180" s="20">
        <v>0</v>
      </c>
      <c r="F180" s="20" t="s">
        <v>6</v>
      </c>
      <c r="G180" s="20">
        <v>1</v>
      </c>
      <c r="H180" s="20"/>
      <c r="I180" s="20"/>
      <c r="J180" s="20"/>
      <c r="K180" s="23" t="s">
        <v>21</v>
      </c>
      <c r="L180" s="22" t="s">
        <v>22</v>
      </c>
      <c r="M180" s="24"/>
      <c r="N180" s="22" t="s">
        <v>89</v>
      </c>
      <c r="O180" s="22"/>
    </row>
    <row r="181" spans="1:15" ht="14.25" customHeight="1" x14ac:dyDescent="0.2">
      <c r="A181" s="20">
        <v>1997</v>
      </c>
      <c r="B181" s="21">
        <v>42653</v>
      </c>
      <c r="C181" s="22" t="s">
        <v>48</v>
      </c>
      <c r="D181" s="20">
        <v>38</v>
      </c>
      <c r="E181" s="20">
        <v>0</v>
      </c>
      <c r="F181" s="20" t="s">
        <v>6</v>
      </c>
      <c r="G181" s="20">
        <v>1</v>
      </c>
      <c r="H181" s="20"/>
      <c r="I181" s="20"/>
      <c r="J181" s="20"/>
      <c r="K181" s="23" t="s">
        <v>21</v>
      </c>
      <c r="L181" s="22" t="s">
        <v>22</v>
      </c>
      <c r="M181" s="24"/>
      <c r="N181" s="22" t="s">
        <v>89</v>
      </c>
      <c r="O181" s="22"/>
    </row>
    <row r="182" spans="1:15" ht="14.25" customHeight="1" x14ac:dyDescent="0.2">
      <c r="A182" s="20">
        <v>1997</v>
      </c>
      <c r="B182" s="21">
        <v>42660</v>
      </c>
      <c r="C182" s="22" t="s">
        <v>31</v>
      </c>
      <c r="D182" s="20">
        <v>20</v>
      </c>
      <c r="E182" s="20">
        <v>14</v>
      </c>
      <c r="F182" s="20" t="s">
        <v>6</v>
      </c>
      <c r="G182" s="20">
        <v>1</v>
      </c>
      <c r="H182" s="20"/>
      <c r="I182" s="20"/>
      <c r="J182" s="20"/>
      <c r="K182" s="23" t="s">
        <v>21</v>
      </c>
      <c r="L182" s="22" t="s">
        <v>22</v>
      </c>
      <c r="M182" s="24"/>
      <c r="N182" s="22" t="s">
        <v>89</v>
      </c>
      <c r="O182" s="22"/>
    </row>
    <row r="183" spans="1:15" ht="14.25" customHeight="1" x14ac:dyDescent="0.2">
      <c r="A183" s="20">
        <v>1997</v>
      </c>
      <c r="B183" s="21">
        <v>42667</v>
      </c>
      <c r="C183" s="22" t="s">
        <v>23</v>
      </c>
      <c r="D183" s="20">
        <v>6</v>
      </c>
      <c r="E183" s="20">
        <v>21</v>
      </c>
      <c r="F183" s="20" t="s">
        <v>7</v>
      </c>
      <c r="G183" s="20"/>
      <c r="H183" s="20">
        <v>1</v>
      </c>
      <c r="I183" s="20"/>
      <c r="J183" s="20"/>
      <c r="K183" s="23" t="s">
        <v>16</v>
      </c>
      <c r="L183" s="22" t="s">
        <v>40</v>
      </c>
      <c r="M183" s="24"/>
      <c r="N183" s="22" t="s">
        <v>89</v>
      </c>
      <c r="O183" s="22"/>
    </row>
    <row r="184" spans="1:15" ht="14.25" customHeight="1" x14ac:dyDescent="0.2">
      <c r="A184" s="20">
        <v>1997</v>
      </c>
      <c r="B184" s="21">
        <v>42674</v>
      </c>
      <c r="C184" s="22" t="s">
        <v>88</v>
      </c>
      <c r="D184" s="20">
        <v>14</v>
      </c>
      <c r="E184" s="20">
        <v>13</v>
      </c>
      <c r="F184" s="20" t="s">
        <v>6</v>
      </c>
      <c r="G184" s="20">
        <v>1</v>
      </c>
      <c r="H184" s="20"/>
      <c r="I184" s="20"/>
      <c r="J184" s="20"/>
      <c r="K184" s="23" t="s">
        <v>16</v>
      </c>
      <c r="L184" s="22" t="s">
        <v>40</v>
      </c>
      <c r="M184" s="24"/>
      <c r="N184" s="22" t="s">
        <v>89</v>
      </c>
      <c r="O184" s="22"/>
    </row>
    <row r="185" spans="1:15" ht="14.25" customHeight="1" x14ac:dyDescent="0.2">
      <c r="A185" s="20">
        <v>1997</v>
      </c>
      <c r="B185" s="21">
        <v>42681</v>
      </c>
      <c r="C185" s="22" t="s">
        <v>83</v>
      </c>
      <c r="D185" s="20">
        <v>26</v>
      </c>
      <c r="E185" s="20">
        <v>35</v>
      </c>
      <c r="F185" s="20" t="s">
        <v>7</v>
      </c>
      <c r="G185" s="20"/>
      <c r="H185" s="20">
        <v>1</v>
      </c>
      <c r="I185" s="20"/>
      <c r="J185" s="20"/>
      <c r="K185" s="23" t="s">
        <v>21</v>
      </c>
      <c r="L185" s="22" t="s">
        <v>22</v>
      </c>
      <c r="M185" s="24"/>
      <c r="N185" s="22" t="s">
        <v>89</v>
      </c>
      <c r="O185" s="22"/>
    </row>
    <row r="186" spans="1:15" ht="14.25" customHeight="1" x14ac:dyDescent="0.2">
      <c r="A186" s="20">
        <v>1997</v>
      </c>
      <c r="B186" s="21">
        <v>42689</v>
      </c>
      <c r="C186" s="22" t="s">
        <v>20</v>
      </c>
      <c r="D186" s="20">
        <v>33</v>
      </c>
      <c r="E186" s="20">
        <v>11</v>
      </c>
      <c r="F186" s="20" t="s">
        <v>6</v>
      </c>
      <c r="G186" s="20">
        <v>1</v>
      </c>
      <c r="H186" s="20"/>
      <c r="I186" s="20"/>
      <c r="J186" s="20"/>
      <c r="K186" s="23" t="s">
        <v>21</v>
      </c>
      <c r="L186" s="22" t="s">
        <v>22</v>
      </c>
      <c r="M186" s="24"/>
      <c r="N186" s="22" t="s">
        <v>89</v>
      </c>
      <c r="O186" s="22" t="s">
        <v>58</v>
      </c>
    </row>
    <row r="187" spans="1:15" ht="14.25" customHeight="1" x14ac:dyDescent="0.2">
      <c r="A187" s="20">
        <v>1997</v>
      </c>
      <c r="B187" s="21">
        <v>42695</v>
      </c>
      <c r="C187" s="22" t="s">
        <v>46</v>
      </c>
      <c r="D187" s="20">
        <v>26</v>
      </c>
      <c r="E187" s="20">
        <v>24</v>
      </c>
      <c r="F187" s="20" t="s">
        <v>6</v>
      </c>
      <c r="G187" s="20">
        <v>1</v>
      </c>
      <c r="H187" s="20"/>
      <c r="I187" s="20"/>
      <c r="J187" s="20"/>
      <c r="K187" s="23" t="s">
        <v>21</v>
      </c>
      <c r="L187" s="22" t="s">
        <v>22</v>
      </c>
      <c r="M187" s="24"/>
      <c r="N187" s="22" t="s">
        <v>89</v>
      </c>
      <c r="O187" s="22" t="s">
        <v>58</v>
      </c>
    </row>
    <row r="188" spans="1:15" ht="14.25" customHeight="1" x14ac:dyDescent="0.2">
      <c r="A188" s="20">
        <v>1997</v>
      </c>
      <c r="B188" s="21">
        <v>42703</v>
      </c>
      <c r="C188" s="22" t="s">
        <v>90</v>
      </c>
      <c r="D188" s="20">
        <v>8</v>
      </c>
      <c r="E188" s="20">
        <v>35</v>
      </c>
      <c r="F188" s="20" t="s">
        <v>7</v>
      </c>
      <c r="G188" s="20"/>
      <c r="H188" s="20">
        <v>1</v>
      </c>
      <c r="I188" s="20"/>
      <c r="J188" s="20"/>
      <c r="K188" s="23" t="s">
        <v>68</v>
      </c>
      <c r="L188" s="22" t="s">
        <v>20</v>
      </c>
      <c r="M188" s="24" t="s">
        <v>91</v>
      </c>
      <c r="N188" s="22" t="s">
        <v>89</v>
      </c>
      <c r="O188" s="22" t="s">
        <v>92</v>
      </c>
    </row>
    <row r="189" spans="1:15" ht="14.25" customHeight="1" x14ac:dyDescent="0.2">
      <c r="A189" s="25">
        <v>1998</v>
      </c>
      <c r="B189" s="26">
        <v>42610</v>
      </c>
      <c r="C189" s="27" t="s">
        <v>46</v>
      </c>
      <c r="D189" s="25">
        <v>7</v>
      </c>
      <c r="E189" s="25">
        <v>24</v>
      </c>
      <c r="F189" s="25" t="s">
        <v>7</v>
      </c>
      <c r="G189" s="25"/>
      <c r="H189" s="25">
        <v>1</v>
      </c>
      <c r="I189" s="25"/>
      <c r="J189" s="25"/>
      <c r="K189" s="28" t="s">
        <v>16</v>
      </c>
      <c r="L189" s="27" t="s">
        <v>47</v>
      </c>
      <c r="M189" s="29"/>
      <c r="N189" s="27" t="s">
        <v>93</v>
      </c>
      <c r="O189" s="27"/>
    </row>
    <row r="190" spans="1:15" ht="14.25" customHeight="1" x14ac:dyDescent="0.2">
      <c r="A190" s="25">
        <v>1998</v>
      </c>
      <c r="B190" s="26">
        <v>42617</v>
      </c>
      <c r="C190" s="27" t="s">
        <v>83</v>
      </c>
      <c r="D190" s="25">
        <v>0</v>
      </c>
      <c r="E190" s="25">
        <v>21</v>
      </c>
      <c r="F190" s="25" t="s">
        <v>7</v>
      </c>
      <c r="G190" s="25"/>
      <c r="H190" s="25">
        <v>1</v>
      </c>
      <c r="I190" s="25"/>
      <c r="J190" s="25"/>
      <c r="K190" s="28" t="s">
        <v>21</v>
      </c>
      <c r="L190" s="27" t="s">
        <v>22</v>
      </c>
      <c r="M190" s="29"/>
      <c r="N190" s="27" t="s">
        <v>93</v>
      </c>
      <c r="O190" s="27"/>
    </row>
    <row r="191" spans="1:15" ht="14.25" customHeight="1" x14ac:dyDescent="0.2">
      <c r="A191" s="25">
        <v>1998</v>
      </c>
      <c r="B191" s="26">
        <v>42624</v>
      </c>
      <c r="C191" s="27" t="s">
        <v>86</v>
      </c>
      <c r="D191" s="25">
        <v>24</v>
      </c>
      <c r="E191" s="25">
        <v>44</v>
      </c>
      <c r="F191" s="25" t="s">
        <v>7</v>
      </c>
      <c r="G191" s="25"/>
      <c r="H191" s="25">
        <v>1</v>
      </c>
      <c r="I191" s="25"/>
      <c r="J191" s="25"/>
      <c r="K191" s="28" t="s">
        <v>21</v>
      </c>
      <c r="L191" s="27" t="s">
        <v>22</v>
      </c>
      <c r="M191" s="29"/>
      <c r="N191" s="27" t="s">
        <v>93</v>
      </c>
      <c r="O191" s="27"/>
    </row>
    <row r="192" spans="1:15" ht="14.25" customHeight="1" x14ac:dyDescent="0.2">
      <c r="A192" s="25">
        <v>1998</v>
      </c>
      <c r="B192" s="26">
        <v>42638</v>
      </c>
      <c r="C192" s="27" t="s">
        <v>20</v>
      </c>
      <c r="D192" s="25">
        <v>24</v>
      </c>
      <c r="E192" s="25">
        <v>7</v>
      </c>
      <c r="F192" s="25" t="s">
        <v>6</v>
      </c>
      <c r="G192" s="25">
        <v>1</v>
      </c>
      <c r="H192" s="25"/>
      <c r="I192" s="25"/>
      <c r="J192" s="25"/>
      <c r="K192" s="28" t="s">
        <v>21</v>
      </c>
      <c r="L192" s="27" t="s">
        <v>22</v>
      </c>
      <c r="M192" s="29"/>
      <c r="N192" s="27" t="s">
        <v>93</v>
      </c>
      <c r="O192" s="27"/>
    </row>
    <row r="193" spans="1:15" ht="14.25" customHeight="1" x14ac:dyDescent="0.2">
      <c r="A193" s="25">
        <v>1998</v>
      </c>
      <c r="B193" s="26">
        <v>42645</v>
      </c>
      <c r="C193" s="27" t="s">
        <v>29</v>
      </c>
      <c r="D193" s="25">
        <v>17</v>
      </c>
      <c r="E193" s="25">
        <v>0</v>
      </c>
      <c r="F193" s="25" t="s">
        <v>6</v>
      </c>
      <c r="G193" s="25">
        <v>1</v>
      </c>
      <c r="H193" s="25"/>
      <c r="I193" s="25"/>
      <c r="J193" s="25"/>
      <c r="K193" s="28" t="s">
        <v>16</v>
      </c>
      <c r="L193" s="27" t="s">
        <v>28</v>
      </c>
      <c r="M193" s="29"/>
      <c r="N193" s="27" t="s">
        <v>93</v>
      </c>
      <c r="O193" s="27"/>
    </row>
    <row r="194" spans="1:15" ht="14.25" customHeight="1" x14ac:dyDescent="0.2">
      <c r="A194" s="25">
        <v>1998</v>
      </c>
      <c r="B194" s="26">
        <v>42651</v>
      </c>
      <c r="C194" s="27" t="s">
        <v>48</v>
      </c>
      <c r="D194" s="25">
        <v>15</v>
      </c>
      <c r="E194" s="25">
        <v>0</v>
      </c>
      <c r="F194" s="25" t="s">
        <v>6</v>
      </c>
      <c r="G194" s="25">
        <v>1</v>
      </c>
      <c r="H194" s="25"/>
      <c r="I194" s="25"/>
      <c r="J194" s="25"/>
      <c r="K194" s="28" t="s">
        <v>16</v>
      </c>
      <c r="L194" s="27" t="s">
        <v>40</v>
      </c>
      <c r="M194" s="29"/>
      <c r="N194" s="27" t="s">
        <v>93</v>
      </c>
      <c r="O194" s="27"/>
    </row>
    <row r="195" spans="1:15" ht="14.25" customHeight="1" x14ac:dyDescent="0.2">
      <c r="A195" s="25">
        <v>1998</v>
      </c>
      <c r="B195" s="26">
        <v>42659</v>
      </c>
      <c r="C195" s="27" t="s">
        <v>31</v>
      </c>
      <c r="D195" s="25">
        <v>13</v>
      </c>
      <c r="E195" s="25">
        <v>10</v>
      </c>
      <c r="F195" s="25" t="s">
        <v>6</v>
      </c>
      <c r="G195" s="25">
        <v>1</v>
      </c>
      <c r="H195" s="25"/>
      <c r="I195" s="25"/>
      <c r="J195" s="25"/>
      <c r="K195" s="28" t="s">
        <v>16</v>
      </c>
      <c r="L195" s="27" t="s">
        <v>42</v>
      </c>
      <c r="M195" s="29"/>
      <c r="N195" s="27" t="s">
        <v>93</v>
      </c>
      <c r="O195" s="27"/>
    </row>
    <row r="196" spans="1:15" ht="14.25" customHeight="1" x14ac:dyDescent="0.2">
      <c r="A196" s="25">
        <v>1998</v>
      </c>
      <c r="B196" s="26">
        <v>42666</v>
      </c>
      <c r="C196" s="27" t="s">
        <v>23</v>
      </c>
      <c r="D196" s="25">
        <v>10</v>
      </c>
      <c r="E196" s="25">
        <v>0</v>
      </c>
      <c r="F196" s="25" t="s">
        <v>6</v>
      </c>
      <c r="G196" s="25">
        <v>1</v>
      </c>
      <c r="H196" s="25"/>
      <c r="I196" s="25"/>
      <c r="J196" s="25"/>
      <c r="K196" s="28" t="s">
        <v>21</v>
      </c>
      <c r="L196" s="27" t="s">
        <v>22</v>
      </c>
      <c r="M196" s="29"/>
      <c r="N196" s="27" t="s">
        <v>93</v>
      </c>
      <c r="O196" s="27"/>
    </row>
    <row r="197" spans="1:15" ht="14.25" customHeight="1" x14ac:dyDescent="0.2">
      <c r="A197" s="25">
        <v>1998</v>
      </c>
      <c r="B197" s="26">
        <v>42673</v>
      </c>
      <c r="C197" s="27" t="s">
        <v>88</v>
      </c>
      <c r="D197" s="25">
        <v>42</v>
      </c>
      <c r="E197" s="25">
        <v>22</v>
      </c>
      <c r="F197" s="25" t="s">
        <v>6</v>
      </c>
      <c r="G197" s="25">
        <v>1</v>
      </c>
      <c r="H197" s="25"/>
      <c r="I197" s="25"/>
      <c r="J197" s="25"/>
      <c r="K197" s="28" t="s">
        <v>21</v>
      </c>
      <c r="L197" s="27" t="s">
        <v>22</v>
      </c>
      <c r="M197" s="29"/>
      <c r="N197" s="27" t="s">
        <v>93</v>
      </c>
      <c r="O197" s="27"/>
    </row>
    <row r="198" spans="1:15" ht="14.25" customHeight="1" x14ac:dyDescent="0.2">
      <c r="A198" s="25">
        <v>1998</v>
      </c>
      <c r="B198" s="26">
        <v>42680</v>
      </c>
      <c r="C198" s="27" t="s">
        <v>83</v>
      </c>
      <c r="D198" s="25">
        <v>21</v>
      </c>
      <c r="E198" s="25">
        <v>50</v>
      </c>
      <c r="F198" s="25" t="s">
        <v>7</v>
      </c>
      <c r="G198" s="25"/>
      <c r="H198" s="25">
        <v>1</v>
      </c>
      <c r="I198" s="25"/>
      <c r="J198" s="25"/>
      <c r="K198" s="28" t="s">
        <v>16</v>
      </c>
      <c r="L198" s="27" t="s">
        <v>20</v>
      </c>
      <c r="M198" s="29"/>
      <c r="N198" s="27" t="s">
        <v>93</v>
      </c>
      <c r="O198" s="27"/>
    </row>
    <row r="199" spans="1:15" ht="14.25" customHeight="1" x14ac:dyDescent="0.2">
      <c r="A199" s="25">
        <v>1998</v>
      </c>
      <c r="B199" s="26">
        <v>42687</v>
      </c>
      <c r="C199" s="27" t="s">
        <v>83</v>
      </c>
      <c r="D199" s="25">
        <v>6</v>
      </c>
      <c r="E199" s="25">
        <v>49</v>
      </c>
      <c r="F199" s="25" t="s">
        <v>7</v>
      </c>
      <c r="G199" s="25"/>
      <c r="H199" s="25">
        <v>1</v>
      </c>
      <c r="I199" s="25"/>
      <c r="J199" s="25"/>
      <c r="K199" s="28" t="s">
        <v>16</v>
      </c>
      <c r="L199" s="27" t="s">
        <v>20</v>
      </c>
      <c r="M199" s="29"/>
      <c r="N199" s="27" t="s">
        <v>93</v>
      </c>
      <c r="O199" s="27" t="s">
        <v>92</v>
      </c>
    </row>
    <row r="200" spans="1:15" ht="14.25" customHeight="1" x14ac:dyDescent="0.2">
      <c r="A200" s="20">
        <v>1999</v>
      </c>
      <c r="B200" s="21">
        <v>42616</v>
      </c>
      <c r="C200" s="22" t="s">
        <v>95</v>
      </c>
      <c r="D200" s="20">
        <v>7</v>
      </c>
      <c r="E200" s="20">
        <v>15</v>
      </c>
      <c r="F200" s="20" t="s">
        <v>7</v>
      </c>
      <c r="G200" s="20"/>
      <c r="H200" s="20">
        <v>1</v>
      </c>
      <c r="I200" s="20"/>
      <c r="J200" s="20"/>
      <c r="K200" s="23" t="s">
        <v>21</v>
      </c>
      <c r="L200" s="22" t="s">
        <v>22</v>
      </c>
      <c r="M200" s="24"/>
      <c r="N200" s="22" t="s">
        <v>94</v>
      </c>
      <c r="O200" s="22"/>
    </row>
    <row r="201" spans="1:15" ht="14.25" customHeight="1" x14ac:dyDescent="0.2">
      <c r="A201" s="20">
        <v>1999</v>
      </c>
      <c r="B201" s="21">
        <v>42622</v>
      </c>
      <c r="C201" s="22" t="s">
        <v>86</v>
      </c>
      <c r="D201" s="20">
        <v>21</v>
      </c>
      <c r="E201" s="20">
        <v>14</v>
      </c>
      <c r="F201" s="20" t="s">
        <v>6</v>
      </c>
      <c r="G201" s="20">
        <v>1</v>
      </c>
      <c r="H201" s="20"/>
      <c r="I201" s="20"/>
      <c r="J201" s="20"/>
      <c r="K201" s="23" t="s">
        <v>16</v>
      </c>
      <c r="L201" s="22" t="s">
        <v>28</v>
      </c>
      <c r="M201" s="24"/>
      <c r="N201" s="22" t="s">
        <v>94</v>
      </c>
      <c r="O201" s="22"/>
    </row>
    <row r="202" spans="1:15" ht="14.25" customHeight="1" x14ac:dyDescent="0.2">
      <c r="A202" s="20">
        <v>1999</v>
      </c>
      <c r="B202" s="21">
        <v>42631</v>
      </c>
      <c r="C202" s="22" t="s">
        <v>29</v>
      </c>
      <c r="D202" s="20">
        <v>14</v>
      </c>
      <c r="E202" s="20">
        <v>21</v>
      </c>
      <c r="F202" s="20" t="s">
        <v>7</v>
      </c>
      <c r="G202" s="20"/>
      <c r="H202" s="20">
        <v>1</v>
      </c>
      <c r="I202" s="20"/>
      <c r="J202" s="20"/>
      <c r="K202" s="23" t="s">
        <v>21</v>
      </c>
      <c r="L202" s="22" t="s">
        <v>22</v>
      </c>
      <c r="M202" s="24"/>
      <c r="N202" s="22" t="s">
        <v>94</v>
      </c>
      <c r="O202" s="22" t="s">
        <v>61</v>
      </c>
    </row>
    <row r="203" spans="1:15" ht="14.25" customHeight="1" x14ac:dyDescent="0.2">
      <c r="A203" s="20">
        <v>1999</v>
      </c>
      <c r="B203" s="21">
        <v>42637</v>
      </c>
      <c r="C203" s="22" t="s">
        <v>20</v>
      </c>
      <c r="D203" s="20">
        <v>13</v>
      </c>
      <c r="E203" s="20">
        <v>7</v>
      </c>
      <c r="F203" s="20" t="s">
        <v>6</v>
      </c>
      <c r="G203" s="20">
        <v>1</v>
      </c>
      <c r="H203" s="20"/>
      <c r="I203" s="20"/>
      <c r="J203" s="20"/>
      <c r="K203" s="23" t="s">
        <v>16</v>
      </c>
      <c r="L203" s="22" t="s">
        <v>20</v>
      </c>
      <c r="M203" s="24" t="s">
        <v>24</v>
      </c>
      <c r="N203" s="22" t="s">
        <v>94</v>
      </c>
      <c r="O203" s="22"/>
    </row>
    <row r="204" spans="1:15" ht="14.25" customHeight="1" x14ac:dyDescent="0.2">
      <c r="A204" s="20">
        <v>1999</v>
      </c>
      <c r="B204" s="21">
        <v>42644</v>
      </c>
      <c r="C204" s="22" t="s">
        <v>88</v>
      </c>
      <c r="D204" s="20">
        <v>19</v>
      </c>
      <c r="E204" s="20">
        <v>0</v>
      </c>
      <c r="F204" s="20" t="s">
        <v>6</v>
      </c>
      <c r="G204" s="20">
        <v>1</v>
      </c>
      <c r="H204" s="20"/>
      <c r="I204" s="20"/>
      <c r="J204" s="20"/>
      <c r="K204" s="23" t="s">
        <v>16</v>
      </c>
      <c r="L204" s="22" t="s">
        <v>40</v>
      </c>
      <c r="M204" s="24"/>
      <c r="N204" s="22" t="s">
        <v>94</v>
      </c>
      <c r="O204" s="22"/>
    </row>
    <row r="205" spans="1:15" ht="14.25" customHeight="1" x14ac:dyDescent="0.2">
      <c r="A205" s="20">
        <v>1999</v>
      </c>
      <c r="B205" s="21">
        <v>42652</v>
      </c>
      <c r="C205" s="22" t="s">
        <v>31</v>
      </c>
      <c r="D205" s="20">
        <v>13</v>
      </c>
      <c r="E205" s="20">
        <v>20</v>
      </c>
      <c r="F205" s="20" t="s">
        <v>7</v>
      </c>
      <c r="G205" s="20"/>
      <c r="H205" s="20">
        <v>1</v>
      </c>
      <c r="I205" s="20"/>
      <c r="J205" s="20"/>
      <c r="K205" s="23" t="s">
        <v>21</v>
      </c>
      <c r="L205" s="22" t="s">
        <v>22</v>
      </c>
      <c r="M205" s="24"/>
      <c r="N205" s="22" t="s">
        <v>94</v>
      </c>
      <c r="O205" s="22" t="s">
        <v>61</v>
      </c>
    </row>
    <row r="206" spans="1:15" ht="14.25" customHeight="1" x14ac:dyDescent="0.2">
      <c r="A206" s="20">
        <v>1999</v>
      </c>
      <c r="B206" s="21">
        <v>42658</v>
      </c>
      <c r="C206" s="22" t="s">
        <v>48</v>
      </c>
      <c r="D206" s="20">
        <v>0</v>
      </c>
      <c r="E206" s="20">
        <v>34</v>
      </c>
      <c r="F206" s="20" t="s">
        <v>7</v>
      </c>
      <c r="G206" s="20"/>
      <c r="H206" s="20">
        <v>1</v>
      </c>
      <c r="I206" s="20"/>
      <c r="J206" s="20"/>
      <c r="K206" s="23" t="s">
        <v>21</v>
      </c>
      <c r="L206" s="22" t="s">
        <v>22</v>
      </c>
      <c r="M206" s="24"/>
      <c r="N206" s="22" t="s">
        <v>94</v>
      </c>
      <c r="O206" s="22"/>
    </row>
    <row r="207" spans="1:15" ht="14.25" customHeight="1" x14ac:dyDescent="0.2">
      <c r="A207" s="20">
        <v>1999</v>
      </c>
      <c r="B207" s="21">
        <v>42665</v>
      </c>
      <c r="C207" s="22" t="s">
        <v>23</v>
      </c>
      <c r="D207" s="20">
        <v>17</v>
      </c>
      <c r="E207" s="20">
        <v>14</v>
      </c>
      <c r="F207" s="20" t="s">
        <v>6</v>
      </c>
      <c r="G207" s="20">
        <v>1</v>
      </c>
      <c r="H207" s="20"/>
      <c r="I207" s="20"/>
      <c r="J207" s="20"/>
      <c r="K207" s="23" t="s">
        <v>16</v>
      </c>
      <c r="L207" s="22" t="s">
        <v>40</v>
      </c>
      <c r="M207" s="24"/>
      <c r="N207" s="22" t="s">
        <v>94</v>
      </c>
      <c r="O207" s="22"/>
    </row>
    <row r="208" spans="1:15" ht="14.25" customHeight="1" x14ac:dyDescent="0.2">
      <c r="A208" s="20">
        <v>1999</v>
      </c>
      <c r="B208" s="21">
        <v>42672</v>
      </c>
      <c r="C208" s="22" t="s">
        <v>28</v>
      </c>
      <c r="D208" s="20">
        <v>20</v>
      </c>
      <c r="E208" s="20">
        <v>13</v>
      </c>
      <c r="F208" s="20" t="s">
        <v>6</v>
      </c>
      <c r="G208" s="20">
        <v>1</v>
      </c>
      <c r="H208" s="20"/>
      <c r="I208" s="20"/>
      <c r="J208" s="20"/>
      <c r="K208" s="23" t="s">
        <v>16</v>
      </c>
      <c r="L208" s="22" t="s">
        <v>28</v>
      </c>
      <c r="M208" s="24" t="s">
        <v>41</v>
      </c>
      <c r="N208" s="22" t="s">
        <v>94</v>
      </c>
      <c r="O208" s="22"/>
    </row>
    <row r="209" spans="1:15" ht="14.25" customHeight="1" x14ac:dyDescent="0.2">
      <c r="A209" s="20">
        <v>1999</v>
      </c>
      <c r="B209" s="21">
        <v>42679</v>
      </c>
      <c r="C209" s="22" t="s">
        <v>83</v>
      </c>
      <c r="D209" s="20">
        <v>8</v>
      </c>
      <c r="E209" s="20">
        <v>14</v>
      </c>
      <c r="F209" s="20" t="s">
        <v>7</v>
      </c>
      <c r="G209" s="20"/>
      <c r="H209" s="20">
        <v>1</v>
      </c>
      <c r="I209" s="20"/>
      <c r="J209" s="20"/>
      <c r="K209" s="23" t="s">
        <v>21</v>
      </c>
      <c r="L209" s="22" t="s">
        <v>22</v>
      </c>
      <c r="M209" s="24"/>
      <c r="N209" s="22" t="s">
        <v>94</v>
      </c>
      <c r="O209" s="22"/>
    </row>
    <row r="210" spans="1:15" ht="14.25" customHeight="1" x14ac:dyDescent="0.2">
      <c r="A210" s="25">
        <v>2000</v>
      </c>
      <c r="B210" s="26">
        <v>42607</v>
      </c>
      <c r="C210" s="27" t="s">
        <v>20</v>
      </c>
      <c r="D210" s="25">
        <v>10</v>
      </c>
      <c r="E210" s="25">
        <v>0</v>
      </c>
      <c r="F210" s="25" t="s">
        <v>6</v>
      </c>
      <c r="G210" s="25">
        <v>1</v>
      </c>
      <c r="H210" s="25"/>
      <c r="I210" s="25"/>
      <c r="J210" s="25"/>
      <c r="K210" s="28" t="s">
        <v>16</v>
      </c>
      <c r="L210" s="27" t="s">
        <v>20</v>
      </c>
      <c r="M210" s="29" t="s">
        <v>24</v>
      </c>
      <c r="N210" s="27" t="s">
        <v>94</v>
      </c>
      <c r="O210" s="27"/>
    </row>
    <row r="211" spans="1:15" ht="14.25" customHeight="1" x14ac:dyDescent="0.2">
      <c r="A211" s="25">
        <v>2000</v>
      </c>
      <c r="B211" s="26">
        <v>42614</v>
      </c>
      <c r="C211" s="27" t="s">
        <v>95</v>
      </c>
      <c r="D211" s="25">
        <v>27</v>
      </c>
      <c r="E211" s="25">
        <v>0</v>
      </c>
      <c r="F211" s="25" t="s">
        <v>6</v>
      </c>
      <c r="G211" s="25">
        <v>1</v>
      </c>
      <c r="H211" s="25"/>
      <c r="I211" s="25"/>
      <c r="J211" s="25"/>
      <c r="K211" s="28" t="s">
        <v>21</v>
      </c>
      <c r="L211" s="27" t="s">
        <v>22</v>
      </c>
      <c r="M211" s="29"/>
      <c r="N211" s="27" t="s">
        <v>94</v>
      </c>
      <c r="O211" s="27"/>
    </row>
    <row r="212" spans="1:15" ht="14.25" customHeight="1" x14ac:dyDescent="0.2">
      <c r="A212" s="25">
        <v>2000</v>
      </c>
      <c r="B212" s="26">
        <v>42621</v>
      </c>
      <c r="C212" s="27" t="s">
        <v>86</v>
      </c>
      <c r="D212" s="25">
        <v>31</v>
      </c>
      <c r="E212" s="25">
        <v>0</v>
      </c>
      <c r="F212" s="25" t="s">
        <v>6</v>
      </c>
      <c r="G212" s="25">
        <v>1</v>
      </c>
      <c r="H212" s="25"/>
      <c r="I212" s="25"/>
      <c r="J212" s="25"/>
      <c r="K212" s="28" t="s">
        <v>21</v>
      </c>
      <c r="L212" s="27" t="s">
        <v>22</v>
      </c>
      <c r="M212" s="29"/>
      <c r="N212" s="27" t="s">
        <v>94</v>
      </c>
      <c r="O212" s="27"/>
    </row>
    <row r="213" spans="1:15" ht="14.25" customHeight="1" x14ac:dyDescent="0.2">
      <c r="A213" s="25">
        <v>2000</v>
      </c>
      <c r="B213" s="26">
        <v>42628</v>
      </c>
      <c r="C213" s="27" t="s">
        <v>29</v>
      </c>
      <c r="D213" s="25">
        <v>35</v>
      </c>
      <c r="E213" s="25">
        <v>0</v>
      </c>
      <c r="F213" s="25" t="s">
        <v>6</v>
      </c>
      <c r="G213" s="25">
        <v>1</v>
      </c>
      <c r="H213" s="25"/>
      <c r="I213" s="25"/>
      <c r="J213" s="25"/>
      <c r="K213" s="28" t="s">
        <v>16</v>
      </c>
      <c r="L213" s="27" t="s">
        <v>28</v>
      </c>
      <c r="M213" s="29"/>
      <c r="N213" s="27" t="s">
        <v>94</v>
      </c>
      <c r="O213" s="27"/>
    </row>
    <row r="214" spans="1:15" ht="14.25" customHeight="1" x14ac:dyDescent="0.2">
      <c r="A214" s="25">
        <v>2000</v>
      </c>
      <c r="B214" s="26">
        <v>42635</v>
      </c>
      <c r="C214" s="27" t="s">
        <v>20</v>
      </c>
      <c r="D214" s="25">
        <v>48</v>
      </c>
      <c r="E214" s="25">
        <v>0</v>
      </c>
      <c r="F214" s="25" t="s">
        <v>6</v>
      </c>
      <c r="G214" s="25">
        <v>1</v>
      </c>
      <c r="H214" s="25"/>
      <c r="I214" s="25"/>
      <c r="J214" s="25"/>
      <c r="K214" s="28" t="s">
        <v>21</v>
      </c>
      <c r="L214" s="27" t="s">
        <v>22</v>
      </c>
      <c r="M214" s="29"/>
      <c r="N214" s="27" t="s">
        <v>94</v>
      </c>
      <c r="O214" s="27"/>
    </row>
    <row r="215" spans="1:15" ht="14.25" customHeight="1" x14ac:dyDescent="0.2">
      <c r="A215" s="25">
        <v>2000</v>
      </c>
      <c r="B215" s="26">
        <v>42641</v>
      </c>
      <c r="C215" s="27" t="s">
        <v>88</v>
      </c>
      <c r="D215" s="25">
        <v>61</v>
      </c>
      <c r="E215" s="25">
        <v>0</v>
      </c>
      <c r="F215" s="25" t="s">
        <v>6</v>
      </c>
      <c r="G215" s="25">
        <v>1</v>
      </c>
      <c r="H215" s="25"/>
      <c r="I215" s="25"/>
      <c r="J215" s="25"/>
      <c r="K215" s="28" t="s">
        <v>21</v>
      </c>
      <c r="L215" s="27" t="s">
        <v>22</v>
      </c>
      <c r="M215" s="29"/>
      <c r="N215" s="27" t="s">
        <v>94</v>
      </c>
      <c r="O215" s="27"/>
    </row>
    <row r="216" spans="1:15" ht="14.25" customHeight="1" x14ac:dyDescent="0.2">
      <c r="A216" s="25">
        <v>2000</v>
      </c>
      <c r="B216" s="26">
        <v>42649</v>
      </c>
      <c r="C216" s="27" t="s">
        <v>31</v>
      </c>
      <c r="D216" s="25">
        <v>22</v>
      </c>
      <c r="E216" s="25">
        <v>7</v>
      </c>
      <c r="F216" s="25" t="s">
        <v>6</v>
      </c>
      <c r="G216" s="25">
        <v>1</v>
      </c>
      <c r="H216" s="25"/>
      <c r="I216" s="25"/>
      <c r="J216" s="25"/>
      <c r="K216" s="28" t="s">
        <v>16</v>
      </c>
      <c r="L216" s="27" t="s">
        <v>42</v>
      </c>
      <c r="M216" s="29"/>
      <c r="N216" s="27" t="s">
        <v>94</v>
      </c>
      <c r="O216" s="27"/>
    </row>
    <row r="217" spans="1:15" ht="14.25" customHeight="1" x14ac:dyDescent="0.2">
      <c r="A217" s="25">
        <v>2000</v>
      </c>
      <c r="B217" s="26">
        <v>42657</v>
      </c>
      <c r="C217" s="27" t="s">
        <v>48</v>
      </c>
      <c r="D217" s="25">
        <v>39</v>
      </c>
      <c r="E217" s="25">
        <v>0</v>
      </c>
      <c r="F217" s="25" t="s">
        <v>6</v>
      </c>
      <c r="G217" s="25">
        <v>1</v>
      </c>
      <c r="H217" s="25"/>
      <c r="I217" s="25"/>
      <c r="J217" s="25"/>
      <c r="K217" s="28" t="s">
        <v>16</v>
      </c>
      <c r="L217" s="27" t="s">
        <v>40</v>
      </c>
      <c r="M217" s="29"/>
      <c r="N217" s="27" t="s">
        <v>94</v>
      </c>
      <c r="O217" s="27"/>
    </row>
    <row r="218" spans="1:15" ht="14.25" customHeight="1" x14ac:dyDescent="0.2">
      <c r="A218" s="25">
        <v>2000</v>
      </c>
      <c r="B218" s="26">
        <v>42663</v>
      </c>
      <c r="C218" s="27" t="s">
        <v>23</v>
      </c>
      <c r="D218" s="25">
        <v>48</v>
      </c>
      <c r="E218" s="25">
        <v>0</v>
      </c>
      <c r="F218" s="25" t="s">
        <v>6</v>
      </c>
      <c r="G218" s="25">
        <v>1</v>
      </c>
      <c r="H218" s="25"/>
      <c r="I218" s="25"/>
      <c r="J218" s="25"/>
      <c r="K218" s="28" t="s">
        <v>21</v>
      </c>
      <c r="L218" s="27" t="s">
        <v>22</v>
      </c>
      <c r="M218" s="29"/>
      <c r="N218" s="27" t="s">
        <v>94</v>
      </c>
      <c r="O218" s="27"/>
    </row>
    <row r="219" spans="1:15" ht="14.25" customHeight="1" x14ac:dyDescent="0.2">
      <c r="A219" s="25">
        <v>2000</v>
      </c>
      <c r="B219" s="26">
        <v>42677</v>
      </c>
      <c r="C219" s="27" t="s">
        <v>83</v>
      </c>
      <c r="D219" s="25">
        <v>29</v>
      </c>
      <c r="E219" s="25">
        <v>19</v>
      </c>
      <c r="F219" s="25" t="s">
        <v>6</v>
      </c>
      <c r="G219" s="25">
        <v>1</v>
      </c>
      <c r="H219" s="25"/>
      <c r="I219" s="25"/>
      <c r="J219" s="25"/>
      <c r="K219" s="28" t="s">
        <v>16</v>
      </c>
      <c r="L219" s="27" t="s">
        <v>20</v>
      </c>
      <c r="M219" s="29"/>
      <c r="N219" s="27" t="s">
        <v>94</v>
      </c>
      <c r="O219" s="27"/>
    </row>
    <row r="220" spans="1:15" ht="14.25" customHeight="1" x14ac:dyDescent="0.2">
      <c r="A220" s="25">
        <v>2000</v>
      </c>
      <c r="B220" s="26">
        <v>42684</v>
      </c>
      <c r="C220" s="27" t="s">
        <v>86</v>
      </c>
      <c r="D220" s="25">
        <v>34</v>
      </c>
      <c r="E220" s="25">
        <v>7</v>
      </c>
      <c r="F220" s="25" t="s">
        <v>6</v>
      </c>
      <c r="G220" s="25">
        <v>1</v>
      </c>
      <c r="H220" s="25"/>
      <c r="I220" s="25"/>
      <c r="J220" s="25"/>
      <c r="K220" s="28" t="s">
        <v>21</v>
      </c>
      <c r="L220" s="27" t="s">
        <v>22</v>
      </c>
      <c r="M220" s="29"/>
      <c r="N220" s="27" t="s">
        <v>94</v>
      </c>
      <c r="O220" s="27" t="s">
        <v>58</v>
      </c>
    </row>
    <row r="221" spans="1:15" ht="14.25" customHeight="1" x14ac:dyDescent="0.2">
      <c r="A221" s="25">
        <v>2000</v>
      </c>
      <c r="B221" s="26">
        <v>42691</v>
      </c>
      <c r="C221" s="27" t="s">
        <v>83</v>
      </c>
      <c r="D221" s="25">
        <v>13</v>
      </c>
      <c r="E221" s="25">
        <v>18</v>
      </c>
      <c r="F221" s="25" t="s">
        <v>7</v>
      </c>
      <c r="G221" s="25"/>
      <c r="H221" s="25">
        <v>1</v>
      </c>
      <c r="I221" s="25"/>
      <c r="J221" s="25"/>
      <c r="K221" s="28" t="s">
        <v>21</v>
      </c>
      <c r="L221" s="27" t="s">
        <v>22</v>
      </c>
      <c r="M221" s="29"/>
      <c r="N221" s="27" t="s">
        <v>94</v>
      </c>
      <c r="O221" s="27" t="s">
        <v>58</v>
      </c>
    </row>
    <row r="222" spans="1:15" ht="14.25" customHeight="1" x14ac:dyDescent="0.2">
      <c r="A222" s="20">
        <v>2001</v>
      </c>
      <c r="B222" s="21">
        <v>42620</v>
      </c>
      <c r="C222" s="22" t="s">
        <v>20</v>
      </c>
      <c r="D222" s="20">
        <v>51</v>
      </c>
      <c r="E222" s="20">
        <v>7</v>
      </c>
      <c r="F222" s="20" t="s">
        <v>6</v>
      </c>
      <c r="G222" s="20">
        <v>1</v>
      </c>
      <c r="H222" s="20"/>
      <c r="I222" s="20"/>
      <c r="J222" s="20"/>
      <c r="K222" s="23"/>
      <c r="L222" s="22"/>
      <c r="M222" s="24"/>
      <c r="N222" s="22" t="s">
        <v>98</v>
      </c>
      <c r="O222" s="22"/>
    </row>
    <row r="223" spans="1:15" ht="14.25" customHeight="1" x14ac:dyDescent="0.2">
      <c r="A223" s="20">
        <v>2001</v>
      </c>
      <c r="B223" s="21">
        <v>42631</v>
      </c>
      <c r="C223" s="22" t="s">
        <v>31</v>
      </c>
      <c r="D223" s="20">
        <v>7</v>
      </c>
      <c r="E223" s="20">
        <v>20</v>
      </c>
      <c r="F223" s="20" t="s">
        <v>7</v>
      </c>
      <c r="G223" s="20"/>
      <c r="H223" s="20">
        <v>1</v>
      </c>
      <c r="I223" s="20"/>
      <c r="J223" s="20"/>
      <c r="K223" s="23" t="s">
        <v>21</v>
      </c>
      <c r="L223" s="22" t="s">
        <v>22</v>
      </c>
      <c r="M223" s="24"/>
      <c r="N223" s="22" t="s">
        <v>98</v>
      </c>
      <c r="O223" s="22"/>
    </row>
    <row r="224" spans="1:15" ht="14.25" customHeight="1" x14ac:dyDescent="0.2">
      <c r="A224" s="20">
        <v>2001</v>
      </c>
      <c r="B224" s="21">
        <v>42635</v>
      </c>
      <c r="C224" s="22" t="s">
        <v>96</v>
      </c>
      <c r="D224" s="20">
        <v>27</v>
      </c>
      <c r="E224" s="20">
        <v>7</v>
      </c>
      <c r="F224" s="20" t="s">
        <v>6</v>
      </c>
      <c r="G224" s="20">
        <v>1</v>
      </c>
      <c r="H224" s="20"/>
      <c r="I224" s="20"/>
      <c r="J224" s="20"/>
      <c r="K224" s="23" t="s">
        <v>21</v>
      </c>
      <c r="L224" s="22" t="s">
        <v>22</v>
      </c>
      <c r="M224" s="24"/>
      <c r="N224" s="22" t="s">
        <v>98</v>
      </c>
      <c r="O224" s="22"/>
    </row>
    <row r="225" spans="1:15" ht="14.25" customHeight="1" x14ac:dyDescent="0.2">
      <c r="A225" s="20">
        <v>2001</v>
      </c>
      <c r="B225" s="21">
        <v>42641</v>
      </c>
      <c r="C225" s="22" t="s">
        <v>88</v>
      </c>
      <c r="D225" s="20">
        <v>42</v>
      </c>
      <c r="E225" s="20">
        <v>0</v>
      </c>
      <c r="F225" s="20" t="s">
        <v>6</v>
      </c>
      <c r="G225" s="20">
        <v>1</v>
      </c>
      <c r="H225" s="20"/>
      <c r="I225" s="20"/>
      <c r="J225" s="20"/>
      <c r="K225" s="23" t="s">
        <v>16</v>
      </c>
      <c r="L225" s="22" t="s">
        <v>40</v>
      </c>
      <c r="M225" s="24"/>
      <c r="N225" s="22" t="s">
        <v>98</v>
      </c>
      <c r="O225" s="22"/>
    </row>
    <row r="226" spans="1:15" ht="14.25" customHeight="1" x14ac:dyDescent="0.2">
      <c r="A226" s="20">
        <v>2001</v>
      </c>
      <c r="B226" s="21">
        <v>42648</v>
      </c>
      <c r="C226" s="22" t="s">
        <v>48</v>
      </c>
      <c r="D226" s="20">
        <v>49</v>
      </c>
      <c r="E226" s="20">
        <v>35</v>
      </c>
      <c r="F226" s="20" t="s">
        <v>6</v>
      </c>
      <c r="G226" s="20">
        <v>1</v>
      </c>
      <c r="H226" s="20"/>
      <c r="I226" s="20"/>
      <c r="J226" s="20"/>
      <c r="K226" s="23" t="s">
        <v>16</v>
      </c>
      <c r="L226" s="22" t="s">
        <v>40</v>
      </c>
      <c r="M226" s="24"/>
      <c r="N226" s="22" t="s">
        <v>98</v>
      </c>
      <c r="O226" s="22"/>
    </row>
    <row r="227" spans="1:15" ht="14.25" customHeight="1" x14ac:dyDescent="0.2">
      <c r="A227" s="20">
        <v>2001</v>
      </c>
      <c r="B227" s="21">
        <v>42655</v>
      </c>
      <c r="C227" s="22" t="s">
        <v>23</v>
      </c>
      <c r="D227" s="20">
        <v>21</v>
      </c>
      <c r="E227" s="20">
        <v>3</v>
      </c>
      <c r="F227" s="20" t="s">
        <v>6</v>
      </c>
      <c r="G227" s="20">
        <v>1</v>
      </c>
      <c r="H227" s="20"/>
      <c r="I227" s="20"/>
      <c r="J227" s="20"/>
      <c r="K227" s="23" t="s">
        <v>21</v>
      </c>
      <c r="L227" s="22" t="s">
        <v>22</v>
      </c>
      <c r="M227" s="24"/>
      <c r="N227" s="22" t="s">
        <v>98</v>
      </c>
      <c r="O227" s="22"/>
    </row>
    <row r="228" spans="1:15" ht="14.25" customHeight="1" x14ac:dyDescent="0.2">
      <c r="A228" s="20">
        <v>2001</v>
      </c>
      <c r="B228" s="21">
        <v>42662</v>
      </c>
      <c r="C228" s="22" t="s">
        <v>83</v>
      </c>
      <c r="D228" s="20">
        <v>20</v>
      </c>
      <c r="E228" s="20">
        <v>35</v>
      </c>
      <c r="F228" s="20" t="s">
        <v>7</v>
      </c>
      <c r="G228" s="20"/>
      <c r="H228" s="20">
        <v>1</v>
      </c>
      <c r="I228" s="20"/>
      <c r="J228" s="20"/>
      <c r="K228" s="23" t="s">
        <v>16</v>
      </c>
      <c r="L228" s="22" t="s">
        <v>20</v>
      </c>
      <c r="M228" s="24"/>
      <c r="N228" s="22" t="s">
        <v>98</v>
      </c>
      <c r="O228" s="22"/>
    </row>
    <row r="229" spans="1:15" ht="14.25" customHeight="1" x14ac:dyDescent="0.2">
      <c r="A229" s="20">
        <v>2001</v>
      </c>
      <c r="B229" s="21">
        <v>42669</v>
      </c>
      <c r="C229" s="22" t="s">
        <v>88</v>
      </c>
      <c r="D229" s="20">
        <v>56</v>
      </c>
      <c r="E229" s="20">
        <v>8</v>
      </c>
      <c r="F229" s="20" t="s">
        <v>6</v>
      </c>
      <c r="G229" s="20">
        <v>1</v>
      </c>
      <c r="H229" s="20"/>
      <c r="I229" s="20"/>
      <c r="J229" s="20"/>
      <c r="K229" s="23" t="s">
        <v>21</v>
      </c>
      <c r="L229" s="22" t="s">
        <v>22</v>
      </c>
      <c r="M229" s="24"/>
      <c r="N229" s="22" t="s">
        <v>98</v>
      </c>
      <c r="O229" s="22"/>
    </row>
    <row r="230" spans="1:15" ht="14.25" customHeight="1" x14ac:dyDescent="0.2">
      <c r="A230" s="20">
        <v>2001</v>
      </c>
      <c r="B230" s="21">
        <v>42676</v>
      </c>
      <c r="C230" s="22" t="s">
        <v>48</v>
      </c>
      <c r="D230" s="20">
        <v>38</v>
      </c>
      <c r="E230" s="20">
        <v>6</v>
      </c>
      <c r="F230" s="20" t="s">
        <v>6</v>
      </c>
      <c r="G230" s="20">
        <v>1</v>
      </c>
      <c r="H230" s="20"/>
      <c r="I230" s="20"/>
      <c r="J230" s="20"/>
      <c r="K230" s="23" t="s">
        <v>21</v>
      </c>
      <c r="L230" s="22" t="s">
        <v>22</v>
      </c>
      <c r="M230" s="24"/>
      <c r="N230" s="22" t="s">
        <v>98</v>
      </c>
      <c r="O230" s="22"/>
    </row>
    <row r="231" spans="1:15" ht="14.25" customHeight="1" x14ac:dyDescent="0.2">
      <c r="A231" s="20">
        <v>2001</v>
      </c>
      <c r="B231" s="21">
        <v>42683</v>
      </c>
      <c r="C231" s="22" t="s">
        <v>23</v>
      </c>
      <c r="D231" s="20">
        <v>27</v>
      </c>
      <c r="E231" s="20">
        <v>14</v>
      </c>
      <c r="F231" s="20" t="s">
        <v>6</v>
      </c>
      <c r="G231" s="20">
        <v>1</v>
      </c>
      <c r="H231" s="20"/>
      <c r="I231" s="20"/>
      <c r="J231" s="20"/>
      <c r="K231" s="23" t="s">
        <v>16</v>
      </c>
      <c r="L231" s="22" t="s">
        <v>40</v>
      </c>
      <c r="M231" s="24"/>
      <c r="N231" s="22" t="s">
        <v>98</v>
      </c>
      <c r="O231" s="22"/>
    </row>
    <row r="232" spans="1:15" ht="14.25" customHeight="1" x14ac:dyDescent="0.2">
      <c r="A232" s="20">
        <v>2001</v>
      </c>
      <c r="B232" s="21">
        <v>42690</v>
      </c>
      <c r="C232" s="22" t="s">
        <v>97</v>
      </c>
      <c r="D232" s="20">
        <v>28</v>
      </c>
      <c r="E232" s="20">
        <v>24</v>
      </c>
      <c r="F232" s="20" t="s">
        <v>6</v>
      </c>
      <c r="G232" s="20">
        <v>1</v>
      </c>
      <c r="H232" s="20"/>
      <c r="I232" s="20"/>
      <c r="J232" s="20"/>
      <c r="K232" s="23" t="s">
        <v>21</v>
      </c>
      <c r="L232" s="22" t="s">
        <v>22</v>
      </c>
      <c r="M232" s="24"/>
      <c r="N232" s="22" t="s">
        <v>98</v>
      </c>
      <c r="O232" s="22" t="s">
        <v>58</v>
      </c>
    </row>
    <row r="233" spans="1:15" ht="14.25" customHeight="1" x14ac:dyDescent="0.2">
      <c r="A233" s="20">
        <v>2001</v>
      </c>
      <c r="B233" s="21">
        <v>42698</v>
      </c>
      <c r="C233" s="22" t="s">
        <v>99</v>
      </c>
      <c r="D233" s="20">
        <v>14</v>
      </c>
      <c r="E233" s="20">
        <v>24</v>
      </c>
      <c r="F233" s="20" t="s">
        <v>7</v>
      </c>
      <c r="G233" s="20"/>
      <c r="H233" s="20">
        <v>1</v>
      </c>
      <c r="I233" s="20"/>
      <c r="J233" s="20"/>
      <c r="K233" s="23" t="s">
        <v>16</v>
      </c>
      <c r="L233" s="22" t="s">
        <v>100</v>
      </c>
      <c r="M233" s="24" t="s">
        <v>101</v>
      </c>
      <c r="N233" s="22" t="s">
        <v>98</v>
      </c>
      <c r="O233" s="22" t="s">
        <v>102</v>
      </c>
    </row>
    <row r="234" spans="1:15" ht="14.25" customHeight="1" x14ac:dyDescent="0.2">
      <c r="A234" s="25">
        <v>2002</v>
      </c>
      <c r="B234" s="26">
        <v>42618</v>
      </c>
      <c r="C234" s="27" t="s">
        <v>20</v>
      </c>
      <c r="D234" s="25">
        <v>23</v>
      </c>
      <c r="E234" s="25">
        <v>22</v>
      </c>
      <c r="F234" s="25" t="s">
        <v>6</v>
      </c>
      <c r="G234" s="25">
        <v>1</v>
      </c>
      <c r="H234" s="25"/>
      <c r="I234" s="25"/>
      <c r="J234" s="25"/>
      <c r="K234" s="28" t="s">
        <v>16</v>
      </c>
      <c r="L234" s="27" t="s">
        <v>20</v>
      </c>
      <c r="M234" s="29" t="s">
        <v>24</v>
      </c>
      <c r="N234" s="27" t="s">
        <v>98</v>
      </c>
      <c r="O234" s="27"/>
    </row>
    <row r="235" spans="1:15" ht="14.25" customHeight="1" x14ac:dyDescent="0.2">
      <c r="A235" s="25">
        <v>2002</v>
      </c>
      <c r="B235" s="26">
        <v>42626</v>
      </c>
      <c r="C235" s="27" t="s">
        <v>31</v>
      </c>
      <c r="D235" s="25">
        <v>0</v>
      </c>
      <c r="E235" s="25">
        <v>43</v>
      </c>
      <c r="F235" s="25" t="s">
        <v>7</v>
      </c>
      <c r="G235" s="25"/>
      <c r="H235" s="25">
        <v>1</v>
      </c>
      <c r="I235" s="25"/>
      <c r="J235" s="25"/>
      <c r="K235" s="28" t="s">
        <v>16</v>
      </c>
      <c r="L235" s="27" t="s">
        <v>42</v>
      </c>
      <c r="M235" s="29"/>
      <c r="N235" s="27" t="s">
        <v>98</v>
      </c>
      <c r="O235" s="27"/>
    </row>
    <row r="236" spans="1:15" ht="14.25" customHeight="1" x14ac:dyDescent="0.2">
      <c r="A236" s="25">
        <v>2002</v>
      </c>
      <c r="B236" s="26">
        <v>42633</v>
      </c>
      <c r="C236" s="27" t="s">
        <v>96</v>
      </c>
      <c r="D236" s="25">
        <v>0</v>
      </c>
      <c r="E236" s="25">
        <v>7</v>
      </c>
      <c r="F236" s="25" t="s">
        <v>7</v>
      </c>
      <c r="G236" s="25"/>
      <c r="H236" s="25">
        <v>1</v>
      </c>
      <c r="I236" s="25"/>
      <c r="J236" s="25"/>
      <c r="K236" s="28" t="s">
        <v>16</v>
      </c>
      <c r="L236" s="27" t="s">
        <v>20</v>
      </c>
      <c r="M236" s="29"/>
      <c r="N236" s="27" t="s">
        <v>98</v>
      </c>
      <c r="O236" s="27"/>
    </row>
    <row r="237" spans="1:15" ht="14.25" customHeight="1" x14ac:dyDescent="0.2">
      <c r="A237" s="25">
        <v>2002</v>
      </c>
      <c r="B237" s="26">
        <v>42641</v>
      </c>
      <c r="C237" s="27" t="s">
        <v>88</v>
      </c>
      <c r="D237" s="25">
        <v>34</v>
      </c>
      <c r="E237" s="25">
        <v>6</v>
      </c>
      <c r="F237" s="25" t="s">
        <v>6</v>
      </c>
      <c r="G237" s="25">
        <v>1</v>
      </c>
      <c r="H237" s="25"/>
      <c r="I237" s="25"/>
      <c r="J237" s="25"/>
      <c r="K237" s="28" t="s">
        <v>21</v>
      </c>
      <c r="L237" s="27" t="s">
        <v>22</v>
      </c>
      <c r="M237" s="29"/>
      <c r="N237" s="27" t="s">
        <v>98</v>
      </c>
      <c r="O237" s="27"/>
    </row>
    <row r="238" spans="1:15" ht="14.25" customHeight="1" x14ac:dyDescent="0.2">
      <c r="A238" s="25">
        <v>2002</v>
      </c>
      <c r="B238" s="26">
        <v>42647</v>
      </c>
      <c r="C238" s="27" t="s">
        <v>48</v>
      </c>
      <c r="D238" s="25">
        <v>0</v>
      </c>
      <c r="E238" s="25">
        <v>42</v>
      </c>
      <c r="F238" s="25" t="s">
        <v>7</v>
      </c>
      <c r="G238" s="25"/>
      <c r="H238" s="25">
        <v>1</v>
      </c>
      <c r="I238" s="25"/>
      <c r="J238" s="25"/>
      <c r="K238" s="28" t="s">
        <v>21</v>
      </c>
      <c r="L238" s="27" t="s">
        <v>22</v>
      </c>
      <c r="M238" s="29"/>
      <c r="N238" s="27" t="s">
        <v>98</v>
      </c>
      <c r="O238" s="27"/>
    </row>
    <row r="239" spans="1:15" ht="14.25" customHeight="1" x14ac:dyDescent="0.2">
      <c r="A239" s="25">
        <v>2002</v>
      </c>
      <c r="B239" s="26">
        <v>42671</v>
      </c>
      <c r="C239" s="27" t="s">
        <v>23</v>
      </c>
      <c r="D239" s="25">
        <v>3</v>
      </c>
      <c r="E239" s="25">
        <v>0</v>
      </c>
      <c r="F239" s="25" t="s">
        <v>6</v>
      </c>
      <c r="G239" s="25">
        <v>1</v>
      </c>
      <c r="H239" s="25"/>
      <c r="I239" s="25"/>
      <c r="J239" s="25"/>
      <c r="K239" s="28" t="s">
        <v>16</v>
      </c>
      <c r="L239" s="27" t="s">
        <v>40</v>
      </c>
      <c r="M239" s="29"/>
      <c r="N239" s="27" t="s">
        <v>98</v>
      </c>
      <c r="O239" s="27"/>
    </row>
    <row r="240" spans="1:15" ht="14.25" customHeight="1" x14ac:dyDescent="0.2">
      <c r="A240" s="25">
        <v>2002</v>
      </c>
      <c r="B240" s="26">
        <v>42675</v>
      </c>
      <c r="C240" s="27" t="s">
        <v>88</v>
      </c>
      <c r="D240" s="25">
        <v>14</v>
      </c>
      <c r="E240" s="25">
        <v>13</v>
      </c>
      <c r="F240" s="25" t="s">
        <v>6</v>
      </c>
      <c r="G240" s="25">
        <v>1</v>
      </c>
      <c r="H240" s="25"/>
      <c r="I240" s="25"/>
      <c r="J240" s="25"/>
      <c r="K240" s="28"/>
      <c r="L240" s="27"/>
      <c r="M240" s="29"/>
      <c r="N240" s="27" t="s">
        <v>98</v>
      </c>
      <c r="O240" s="27" t="s">
        <v>61</v>
      </c>
    </row>
    <row r="241" spans="1:15" ht="14.25" customHeight="1" x14ac:dyDescent="0.2">
      <c r="A241" s="25">
        <v>2002</v>
      </c>
      <c r="B241" s="26">
        <v>42679</v>
      </c>
      <c r="C241" s="27" t="s">
        <v>83</v>
      </c>
      <c r="D241" s="25">
        <v>0</v>
      </c>
      <c r="E241" s="25">
        <v>14</v>
      </c>
      <c r="F241" s="25" t="s">
        <v>7</v>
      </c>
      <c r="G241" s="25"/>
      <c r="H241" s="25">
        <v>1</v>
      </c>
      <c r="I241" s="25"/>
      <c r="J241" s="25"/>
      <c r="K241" s="28" t="s">
        <v>21</v>
      </c>
      <c r="L241" s="27" t="s">
        <v>22</v>
      </c>
      <c r="M241" s="29"/>
      <c r="N241" s="27" t="s">
        <v>98</v>
      </c>
      <c r="O241" s="27"/>
    </row>
    <row r="242" spans="1:15" ht="14.25" customHeight="1" x14ac:dyDescent="0.2">
      <c r="A242" s="25">
        <v>2002</v>
      </c>
      <c r="B242" s="26">
        <v>42683</v>
      </c>
      <c r="C242" s="27" t="s">
        <v>48</v>
      </c>
      <c r="D242" s="25">
        <v>0</v>
      </c>
      <c r="E242" s="25">
        <v>19</v>
      </c>
      <c r="F242" s="25" t="s">
        <v>7</v>
      </c>
      <c r="G242" s="25"/>
      <c r="H242" s="25">
        <v>1</v>
      </c>
      <c r="I242" s="25"/>
      <c r="J242" s="25"/>
      <c r="K242" s="28" t="s">
        <v>16</v>
      </c>
      <c r="L242" s="27" t="s">
        <v>40</v>
      </c>
      <c r="M242" s="29"/>
      <c r="N242" s="27" t="s">
        <v>98</v>
      </c>
      <c r="O242" s="27"/>
    </row>
    <row r="243" spans="1:15" ht="14.25" customHeight="1" x14ac:dyDescent="0.2">
      <c r="A243" s="25">
        <v>2002</v>
      </c>
      <c r="B243" s="26">
        <v>42689</v>
      </c>
      <c r="C243" s="27" t="s">
        <v>23</v>
      </c>
      <c r="D243" s="25">
        <v>40</v>
      </c>
      <c r="E243" s="25">
        <v>6</v>
      </c>
      <c r="F243" s="25" t="s">
        <v>6</v>
      </c>
      <c r="G243" s="25">
        <v>1</v>
      </c>
      <c r="H243" s="25"/>
      <c r="I243" s="25"/>
      <c r="J243" s="25"/>
      <c r="K243" s="28" t="s">
        <v>21</v>
      </c>
      <c r="L243" s="27" t="s">
        <v>22</v>
      </c>
      <c r="M243" s="29"/>
      <c r="N243" s="27" t="s">
        <v>98</v>
      </c>
      <c r="O243" s="27"/>
    </row>
    <row r="244" spans="1:15" ht="14.25" customHeight="1" x14ac:dyDescent="0.2">
      <c r="A244" s="20">
        <v>2003</v>
      </c>
      <c r="B244" s="21">
        <v>42618</v>
      </c>
      <c r="C244" s="22" t="s">
        <v>20</v>
      </c>
      <c r="D244" s="20">
        <v>2</v>
      </c>
      <c r="E244" s="20">
        <v>16</v>
      </c>
      <c r="F244" s="20" t="s">
        <v>7</v>
      </c>
      <c r="G244" s="20"/>
      <c r="H244" s="20">
        <v>1</v>
      </c>
      <c r="I244" s="20"/>
      <c r="J244" s="20"/>
      <c r="K244" s="23" t="s">
        <v>16</v>
      </c>
      <c r="L244" s="22" t="s">
        <v>20</v>
      </c>
      <c r="M244" s="24" t="s">
        <v>24</v>
      </c>
      <c r="N244" s="22" t="s">
        <v>98</v>
      </c>
      <c r="O244" s="22"/>
    </row>
    <row r="245" spans="1:15" ht="14.25" customHeight="1" x14ac:dyDescent="0.2">
      <c r="A245" s="20">
        <v>2003</v>
      </c>
      <c r="B245" s="21">
        <v>42625</v>
      </c>
      <c r="C245" s="22" t="s">
        <v>31</v>
      </c>
      <c r="D245" s="20">
        <v>7</v>
      </c>
      <c r="E245" s="20">
        <v>3</v>
      </c>
      <c r="F245" s="20" t="s">
        <v>6</v>
      </c>
      <c r="G245" s="20">
        <v>1</v>
      </c>
      <c r="H245" s="20"/>
      <c r="I245" s="20"/>
      <c r="J245" s="20"/>
      <c r="K245" s="23" t="s">
        <v>21</v>
      </c>
      <c r="L245" s="22" t="s">
        <v>22</v>
      </c>
      <c r="M245" s="24"/>
      <c r="N245" s="22" t="s">
        <v>98</v>
      </c>
      <c r="O245" s="22"/>
    </row>
    <row r="246" spans="1:15" ht="14.25" customHeight="1" x14ac:dyDescent="0.2">
      <c r="A246" s="20">
        <v>2003</v>
      </c>
      <c r="B246" s="21">
        <v>42635</v>
      </c>
      <c r="C246" s="22" t="s">
        <v>96</v>
      </c>
      <c r="D246" s="20">
        <v>41</v>
      </c>
      <c r="E246" s="20">
        <v>14</v>
      </c>
      <c r="F246" s="20" t="s">
        <v>6</v>
      </c>
      <c r="G246" s="20">
        <v>1</v>
      </c>
      <c r="H246" s="20"/>
      <c r="I246" s="20"/>
      <c r="J246" s="20"/>
      <c r="K246" s="23" t="s">
        <v>21</v>
      </c>
      <c r="L246" s="22" t="s">
        <v>22</v>
      </c>
      <c r="M246" s="24"/>
      <c r="N246" s="22" t="s">
        <v>98</v>
      </c>
      <c r="O246" s="22"/>
    </row>
    <row r="247" spans="1:15" ht="14.25" customHeight="1" x14ac:dyDescent="0.2">
      <c r="A247" s="20">
        <v>2003</v>
      </c>
      <c r="B247" s="21">
        <v>42640</v>
      </c>
      <c r="C247" s="22" t="s">
        <v>88</v>
      </c>
      <c r="D247" s="20">
        <v>0</v>
      </c>
      <c r="E247" s="20">
        <v>9</v>
      </c>
      <c r="F247" s="20" t="s">
        <v>7</v>
      </c>
      <c r="G247" s="20"/>
      <c r="H247" s="20">
        <v>1</v>
      </c>
      <c r="I247" s="20"/>
      <c r="J247" s="20"/>
      <c r="K247" s="23"/>
      <c r="L247" s="22"/>
      <c r="M247" s="24"/>
      <c r="N247" s="22" t="s">
        <v>98</v>
      </c>
      <c r="O247" s="22"/>
    </row>
    <row r="248" spans="1:15" ht="14.25" customHeight="1" x14ac:dyDescent="0.2">
      <c r="A248" s="20">
        <v>2003</v>
      </c>
      <c r="B248" s="21">
        <v>42646</v>
      </c>
      <c r="C248" s="22" t="s">
        <v>48</v>
      </c>
      <c r="D248" s="20">
        <v>7</v>
      </c>
      <c r="E248" s="20">
        <v>21</v>
      </c>
      <c r="F248" s="20" t="s">
        <v>7</v>
      </c>
      <c r="G248" s="20"/>
      <c r="H248" s="20">
        <v>1</v>
      </c>
      <c r="I248" s="20"/>
      <c r="J248" s="20"/>
      <c r="K248" s="23"/>
      <c r="L248" s="22"/>
      <c r="M248" s="24"/>
      <c r="N248" s="22" t="s">
        <v>98</v>
      </c>
      <c r="O248" s="22"/>
    </row>
    <row r="249" spans="1:15" ht="14.25" customHeight="1" x14ac:dyDescent="0.2">
      <c r="A249" s="20">
        <v>2003</v>
      </c>
      <c r="B249" s="21">
        <v>42654</v>
      </c>
      <c r="C249" s="22" t="s">
        <v>23</v>
      </c>
      <c r="D249" s="20">
        <v>36</v>
      </c>
      <c r="E249" s="20">
        <v>14</v>
      </c>
      <c r="F249" s="20" t="s">
        <v>6</v>
      </c>
      <c r="G249" s="20">
        <v>1</v>
      </c>
      <c r="H249" s="20"/>
      <c r="I249" s="20"/>
      <c r="J249" s="20"/>
      <c r="K249" s="23" t="s">
        <v>21</v>
      </c>
      <c r="L249" s="22" t="s">
        <v>22</v>
      </c>
      <c r="M249" s="24"/>
      <c r="N249" s="22" t="s">
        <v>98</v>
      </c>
      <c r="O249" s="22"/>
    </row>
    <row r="250" spans="1:15" ht="14.25" customHeight="1" x14ac:dyDescent="0.2">
      <c r="A250" s="20">
        <v>2003</v>
      </c>
      <c r="B250" s="21">
        <v>42660</v>
      </c>
      <c r="C250" s="22" t="s">
        <v>83</v>
      </c>
      <c r="D250" s="20">
        <v>7</v>
      </c>
      <c r="E250" s="20">
        <v>44</v>
      </c>
      <c r="F250" s="20" t="s">
        <v>7</v>
      </c>
      <c r="G250" s="20"/>
      <c r="H250" s="20">
        <v>1</v>
      </c>
      <c r="I250" s="20"/>
      <c r="J250" s="20"/>
      <c r="K250" s="23" t="s">
        <v>16</v>
      </c>
      <c r="L250" s="22" t="s">
        <v>20</v>
      </c>
      <c r="M250" s="24"/>
      <c r="N250" s="22" t="s">
        <v>98</v>
      </c>
      <c r="O250" s="22"/>
    </row>
    <row r="251" spans="1:15" ht="14.25" customHeight="1" x14ac:dyDescent="0.2">
      <c r="A251" s="20">
        <v>2003</v>
      </c>
      <c r="B251" s="21">
        <v>42667</v>
      </c>
      <c r="C251" s="22" t="s">
        <v>103</v>
      </c>
      <c r="D251" s="20">
        <v>47</v>
      </c>
      <c r="E251" s="20">
        <v>9</v>
      </c>
      <c r="F251" s="20" t="s">
        <v>6</v>
      </c>
      <c r="G251" s="20">
        <v>1</v>
      </c>
      <c r="H251" s="20"/>
      <c r="I251" s="20"/>
      <c r="J251" s="20"/>
      <c r="K251" s="23" t="s">
        <v>21</v>
      </c>
      <c r="L251" s="22" t="s">
        <v>22</v>
      </c>
      <c r="M251" s="24"/>
      <c r="N251" s="22" t="s">
        <v>98</v>
      </c>
      <c r="O251" s="22"/>
    </row>
    <row r="252" spans="1:15" ht="14.25" customHeight="1" x14ac:dyDescent="0.2">
      <c r="A252" s="20">
        <v>2003</v>
      </c>
      <c r="B252" s="21">
        <v>42674</v>
      </c>
      <c r="C252" s="22" t="s">
        <v>48</v>
      </c>
      <c r="D252" s="20">
        <v>14</v>
      </c>
      <c r="E252" s="20">
        <v>25</v>
      </c>
      <c r="F252" s="20" t="s">
        <v>7</v>
      </c>
      <c r="G252" s="20"/>
      <c r="H252" s="20">
        <v>1</v>
      </c>
      <c r="I252" s="20"/>
      <c r="J252" s="20"/>
      <c r="K252" s="23" t="s">
        <v>21</v>
      </c>
      <c r="L252" s="22" t="s">
        <v>22</v>
      </c>
      <c r="M252" s="24"/>
      <c r="N252" s="22" t="s">
        <v>98</v>
      </c>
      <c r="O252" s="22"/>
    </row>
    <row r="253" spans="1:15" ht="14.25" customHeight="1" x14ac:dyDescent="0.2">
      <c r="A253" s="20">
        <v>2003</v>
      </c>
      <c r="B253" s="21">
        <v>42681</v>
      </c>
      <c r="C253" s="22" t="s">
        <v>23</v>
      </c>
      <c r="D253" s="20">
        <v>21</v>
      </c>
      <c r="E253" s="20">
        <v>6</v>
      </c>
      <c r="F253" s="20" t="s">
        <v>6</v>
      </c>
      <c r="G253" s="20">
        <v>1</v>
      </c>
      <c r="H253" s="20"/>
      <c r="I253" s="20"/>
      <c r="J253" s="20"/>
      <c r="K253" s="23" t="s">
        <v>16</v>
      </c>
      <c r="L253" s="22" t="s">
        <v>40</v>
      </c>
      <c r="M253" s="24"/>
      <c r="N253" s="22" t="s">
        <v>98</v>
      </c>
      <c r="O253" s="22"/>
    </row>
    <row r="254" spans="1:15" ht="14.25" customHeight="1" x14ac:dyDescent="0.2">
      <c r="A254" s="25">
        <v>2004</v>
      </c>
      <c r="B254" s="26">
        <v>42623</v>
      </c>
      <c r="C254" s="27" t="s">
        <v>20</v>
      </c>
      <c r="D254" s="25">
        <v>7</v>
      </c>
      <c r="E254" s="25">
        <v>31</v>
      </c>
      <c r="F254" s="25" t="s">
        <v>7</v>
      </c>
      <c r="G254" s="25"/>
      <c r="H254" s="25">
        <v>1</v>
      </c>
      <c r="I254" s="25"/>
      <c r="J254" s="25"/>
      <c r="K254" s="28" t="s">
        <v>21</v>
      </c>
      <c r="L254" s="27" t="s">
        <v>22</v>
      </c>
      <c r="M254" s="29"/>
      <c r="N254" s="27" t="s">
        <v>98</v>
      </c>
      <c r="O254" s="27"/>
    </row>
    <row r="255" spans="1:15" ht="14.25" customHeight="1" x14ac:dyDescent="0.2">
      <c r="A255" s="25">
        <v>2004</v>
      </c>
      <c r="B255" s="26">
        <v>42633</v>
      </c>
      <c r="C255" s="27" t="s">
        <v>31</v>
      </c>
      <c r="D255" s="25">
        <v>28</v>
      </c>
      <c r="E255" s="25">
        <v>6</v>
      </c>
      <c r="F255" s="25" t="s">
        <v>6</v>
      </c>
      <c r="G255" s="25">
        <v>1</v>
      </c>
      <c r="H255" s="25"/>
      <c r="I255" s="25"/>
      <c r="J255" s="25"/>
      <c r="K255" s="28" t="s">
        <v>16</v>
      </c>
      <c r="L255" s="27" t="s">
        <v>42</v>
      </c>
      <c r="M255" s="29"/>
      <c r="N255" s="27" t="s">
        <v>98</v>
      </c>
      <c r="O255" s="27"/>
    </row>
    <row r="256" spans="1:15" ht="14.25" customHeight="1" x14ac:dyDescent="0.2">
      <c r="A256" s="25">
        <v>2004</v>
      </c>
      <c r="B256" s="26">
        <v>42636</v>
      </c>
      <c r="C256" s="27" t="s">
        <v>96</v>
      </c>
      <c r="D256" s="25">
        <v>55</v>
      </c>
      <c r="E256" s="25">
        <v>26</v>
      </c>
      <c r="F256" s="25" t="s">
        <v>6</v>
      </c>
      <c r="G256" s="25">
        <v>1</v>
      </c>
      <c r="H256" s="25"/>
      <c r="I256" s="25"/>
      <c r="J256" s="25"/>
      <c r="K256" s="28" t="s">
        <v>16</v>
      </c>
      <c r="L256" s="27" t="s">
        <v>20</v>
      </c>
      <c r="M256" s="29"/>
      <c r="N256" s="27" t="s">
        <v>98</v>
      </c>
      <c r="O256" s="27"/>
    </row>
    <row r="257" spans="1:15" ht="14.25" customHeight="1" x14ac:dyDescent="0.2">
      <c r="A257" s="25">
        <v>2004</v>
      </c>
      <c r="B257" s="26">
        <v>42644</v>
      </c>
      <c r="C257" s="27" t="s">
        <v>88</v>
      </c>
      <c r="D257" s="25">
        <v>10</v>
      </c>
      <c r="E257" s="25">
        <v>13</v>
      </c>
      <c r="F257" s="25" t="s">
        <v>7</v>
      </c>
      <c r="G257" s="25"/>
      <c r="H257" s="25">
        <v>1</v>
      </c>
      <c r="I257" s="25"/>
      <c r="J257" s="25"/>
      <c r="K257" s="28" t="s">
        <v>21</v>
      </c>
      <c r="L257" s="27" t="s">
        <v>22</v>
      </c>
      <c r="M257" s="29"/>
      <c r="N257" s="27" t="s">
        <v>98</v>
      </c>
      <c r="O257" s="27"/>
    </row>
    <row r="258" spans="1:15" ht="14.25" customHeight="1" x14ac:dyDescent="0.2">
      <c r="A258" s="25">
        <v>2004</v>
      </c>
      <c r="B258" s="26">
        <v>42652</v>
      </c>
      <c r="C258" s="27" t="s">
        <v>48</v>
      </c>
      <c r="D258" s="25">
        <v>27</v>
      </c>
      <c r="E258" s="25">
        <v>7</v>
      </c>
      <c r="F258" s="25" t="s">
        <v>6</v>
      </c>
      <c r="G258" s="25">
        <v>1</v>
      </c>
      <c r="H258" s="25"/>
      <c r="I258" s="25"/>
      <c r="J258" s="25"/>
      <c r="K258" s="28" t="s">
        <v>21</v>
      </c>
      <c r="L258" s="27" t="s">
        <v>22</v>
      </c>
      <c r="M258" s="29"/>
      <c r="N258" s="27" t="s">
        <v>98</v>
      </c>
      <c r="O258" s="27"/>
    </row>
    <row r="259" spans="1:15" ht="14.25" customHeight="1" x14ac:dyDescent="0.2">
      <c r="A259" s="25">
        <v>2004</v>
      </c>
      <c r="B259" s="26">
        <v>42658</v>
      </c>
      <c r="C259" s="27" t="s">
        <v>23</v>
      </c>
      <c r="D259" s="25">
        <v>50</v>
      </c>
      <c r="E259" s="25">
        <v>21</v>
      </c>
      <c r="F259" s="25" t="s">
        <v>6</v>
      </c>
      <c r="G259" s="25">
        <v>1</v>
      </c>
      <c r="H259" s="25"/>
      <c r="I259" s="25"/>
      <c r="J259" s="25"/>
      <c r="K259" s="28" t="s">
        <v>16</v>
      </c>
      <c r="L259" s="27" t="s">
        <v>40</v>
      </c>
      <c r="M259" s="29"/>
      <c r="N259" s="27" t="s">
        <v>98</v>
      </c>
      <c r="O259" s="27"/>
    </row>
    <row r="260" spans="1:15" ht="14.25" customHeight="1" x14ac:dyDescent="0.2">
      <c r="A260" s="25">
        <v>2004</v>
      </c>
      <c r="B260" s="26">
        <v>42665</v>
      </c>
      <c r="C260" s="27" t="s">
        <v>83</v>
      </c>
      <c r="D260" s="25">
        <v>34</v>
      </c>
      <c r="E260" s="25">
        <v>33</v>
      </c>
      <c r="F260" s="25" t="s">
        <v>6</v>
      </c>
      <c r="G260" s="25">
        <v>1</v>
      </c>
      <c r="H260" s="25"/>
      <c r="I260" s="25"/>
      <c r="J260" s="25"/>
      <c r="K260" s="28" t="s">
        <v>21</v>
      </c>
      <c r="L260" s="27" t="s">
        <v>22</v>
      </c>
      <c r="M260" s="29"/>
      <c r="N260" s="27" t="s">
        <v>98</v>
      </c>
      <c r="O260" s="27"/>
    </row>
    <row r="261" spans="1:15" ht="14.25" customHeight="1" x14ac:dyDescent="0.2">
      <c r="A261" s="25">
        <v>2004</v>
      </c>
      <c r="B261" s="26">
        <v>42672</v>
      </c>
      <c r="C261" s="27" t="s">
        <v>88</v>
      </c>
      <c r="D261" s="25">
        <v>41</v>
      </c>
      <c r="E261" s="25">
        <v>13</v>
      </c>
      <c r="F261" s="25" t="s">
        <v>6</v>
      </c>
      <c r="G261" s="25">
        <v>1</v>
      </c>
      <c r="H261" s="25"/>
      <c r="I261" s="25"/>
      <c r="J261" s="25"/>
      <c r="K261" s="28" t="s">
        <v>16</v>
      </c>
      <c r="L261" s="27" t="s">
        <v>40</v>
      </c>
      <c r="M261" s="29"/>
      <c r="N261" s="27" t="s">
        <v>98</v>
      </c>
      <c r="O261" s="27"/>
    </row>
    <row r="262" spans="1:15" ht="14.25" customHeight="1" x14ac:dyDescent="0.2">
      <c r="A262" s="25">
        <v>2004</v>
      </c>
      <c r="B262" s="26">
        <v>42679</v>
      </c>
      <c r="C262" s="27" t="s">
        <v>48</v>
      </c>
      <c r="D262" s="25">
        <v>7</v>
      </c>
      <c r="E262" s="25">
        <v>14</v>
      </c>
      <c r="F262" s="25" t="s">
        <v>7</v>
      </c>
      <c r="G262" s="25"/>
      <c r="H262" s="25">
        <v>1</v>
      </c>
      <c r="I262" s="25"/>
      <c r="J262" s="25"/>
      <c r="K262" s="28" t="s">
        <v>16</v>
      </c>
      <c r="L262" s="27" t="s">
        <v>40</v>
      </c>
      <c r="M262" s="29"/>
      <c r="N262" s="27" t="s">
        <v>98</v>
      </c>
      <c r="O262" s="27"/>
    </row>
    <row r="263" spans="1:15" ht="14.25" customHeight="1" x14ac:dyDescent="0.2">
      <c r="A263" s="25">
        <v>2004</v>
      </c>
      <c r="B263" s="26">
        <v>42686</v>
      </c>
      <c r="C263" s="27" t="s">
        <v>23</v>
      </c>
      <c r="D263" s="25">
        <v>32</v>
      </c>
      <c r="E263" s="25">
        <v>39</v>
      </c>
      <c r="F263" s="25" t="s">
        <v>7</v>
      </c>
      <c r="G263" s="25"/>
      <c r="H263" s="25">
        <v>1</v>
      </c>
      <c r="I263" s="25"/>
      <c r="J263" s="25"/>
      <c r="K263" s="28" t="s">
        <v>21</v>
      </c>
      <c r="L263" s="27" t="s">
        <v>22</v>
      </c>
      <c r="M263" s="29"/>
      <c r="N263" s="27" t="s">
        <v>98</v>
      </c>
      <c r="O263" s="27"/>
    </row>
    <row r="264" spans="1:15" ht="14.25" customHeight="1" x14ac:dyDescent="0.2">
      <c r="A264" s="25">
        <v>2004</v>
      </c>
      <c r="B264" s="26">
        <v>42693</v>
      </c>
      <c r="C264" s="27" t="s">
        <v>29</v>
      </c>
      <c r="D264" s="25">
        <v>7</v>
      </c>
      <c r="E264" s="25">
        <v>14</v>
      </c>
      <c r="F264" s="25" t="s">
        <v>7</v>
      </c>
      <c r="G264" s="25"/>
      <c r="H264" s="25">
        <v>1</v>
      </c>
      <c r="I264" s="25"/>
      <c r="J264" s="25"/>
      <c r="K264" s="28" t="s">
        <v>16</v>
      </c>
      <c r="L264" s="27" t="s">
        <v>28</v>
      </c>
      <c r="M264" s="29"/>
      <c r="N264" s="27" t="s">
        <v>98</v>
      </c>
      <c r="O264" s="27" t="s">
        <v>104</v>
      </c>
    </row>
    <row r="265" spans="1:15" ht="14.25" customHeight="1" x14ac:dyDescent="0.2">
      <c r="A265" s="20">
        <v>2005</v>
      </c>
      <c r="B265" s="21">
        <v>42622</v>
      </c>
      <c r="C265" s="22" t="s">
        <v>15</v>
      </c>
      <c r="D265" s="20">
        <v>29</v>
      </c>
      <c r="E265" s="20">
        <v>6</v>
      </c>
      <c r="F265" s="20" t="s">
        <v>6</v>
      </c>
      <c r="G265" s="20">
        <v>1</v>
      </c>
      <c r="H265" s="20"/>
      <c r="I265" s="20"/>
      <c r="J265" s="20"/>
      <c r="K265" s="23" t="s">
        <v>16</v>
      </c>
      <c r="L265" s="22" t="s">
        <v>17</v>
      </c>
      <c r="M265" s="24"/>
      <c r="N265" s="22" t="s">
        <v>105</v>
      </c>
      <c r="O265" s="22"/>
    </row>
    <row r="266" spans="1:15" ht="14.25" customHeight="1" x14ac:dyDescent="0.2">
      <c r="A266" s="20">
        <v>2005</v>
      </c>
      <c r="B266" s="21">
        <v>42629</v>
      </c>
      <c r="C266" s="22" t="s">
        <v>23</v>
      </c>
      <c r="D266" s="20">
        <v>25</v>
      </c>
      <c r="E266" s="20">
        <v>13</v>
      </c>
      <c r="F266" s="20" t="s">
        <v>6</v>
      </c>
      <c r="G266" s="20">
        <v>1</v>
      </c>
      <c r="H266" s="20"/>
      <c r="I266" s="20"/>
      <c r="J266" s="20"/>
      <c r="K266" s="23" t="s">
        <v>21</v>
      </c>
      <c r="L266" s="22" t="s">
        <v>22</v>
      </c>
      <c r="M266" s="24"/>
      <c r="N266" s="22" t="s">
        <v>105</v>
      </c>
      <c r="O266" s="22"/>
    </row>
    <row r="267" spans="1:15" ht="14.25" customHeight="1" x14ac:dyDescent="0.2">
      <c r="A267" s="20">
        <v>2005</v>
      </c>
      <c r="B267" s="21">
        <v>42636</v>
      </c>
      <c r="C267" s="22" t="s">
        <v>88</v>
      </c>
      <c r="D267" s="20">
        <v>28</v>
      </c>
      <c r="E267" s="20">
        <v>31</v>
      </c>
      <c r="F267" s="20" t="s">
        <v>7</v>
      </c>
      <c r="G267" s="20"/>
      <c r="H267" s="20">
        <v>1</v>
      </c>
      <c r="I267" s="20"/>
      <c r="J267" s="20"/>
      <c r="K267" s="23" t="s">
        <v>16</v>
      </c>
      <c r="L267" s="22" t="s">
        <v>40</v>
      </c>
      <c r="M267" s="24"/>
      <c r="N267" s="22" t="s">
        <v>105</v>
      </c>
      <c r="O267" s="22"/>
    </row>
    <row r="268" spans="1:15" ht="14.25" customHeight="1" x14ac:dyDescent="0.2">
      <c r="A268" s="20">
        <v>2005</v>
      </c>
      <c r="B268" s="21">
        <v>42643</v>
      </c>
      <c r="C268" s="22" t="s">
        <v>29</v>
      </c>
      <c r="D268" s="20">
        <v>22</v>
      </c>
      <c r="E268" s="20">
        <v>36</v>
      </c>
      <c r="F268" s="20" t="s">
        <v>7</v>
      </c>
      <c r="G268" s="20"/>
      <c r="H268" s="20">
        <v>1</v>
      </c>
      <c r="I268" s="20"/>
      <c r="J268" s="20"/>
      <c r="K268" s="23" t="s">
        <v>21</v>
      </c>
      <c r="L268" s="22" t="s">
        <v>22</v>
      </c>
      <c r="M268" s="24"/>
      <c r="N268" s="22" t="s">
        <v>105</v>
      </c>
      <c r="O268" s="22"/>
    </row>
    <row r="269" spans="1:15" ht="14.25" customHeight="1" x14ac:dyDescent="0.2">
      <c r="A269" s="20">
        <v>2005</v>
      </c>
      <c r="B269" s="21">
        <v>42653</v>
      </c>
      <c r="C269" s="22" t="s">
        <v>48</v>
      </c>
      <c r="D269" s="20">
        <v>22</v>
      </c>
      <c r="E269" s="20">
        <v>34</v>
      </c>
      <c r="F269" s="20" t="s">
        <v>7</v>
      </c>
      <c r="G269" s="20"/>
      <c r="H269" s="20">
        <v>1</v>
      </c>
      <c r="I269" s="20"/>
      <c r="J269" s="20"/>
      <c r="K269" s="23" t="s">
        <v>16</v>
      </c>
      <c r="L269" s="22" t="s">
        <v>40</v>
      </c>
      <c r="M269" s="24"/>
      <c r="N269" s="22" t="s">
        <v>105</v>
      </c>
      <c r="O269" s="22"/>
    </row>
    <row r="270" spans="1:15" ht="14.25" customHeight="1" x14ac:dyDescent="0.2">
      <c r="A270" s="20">
        <v>2005</v>
      </c>
      <c r="B270" s="21">
        <v>42657</v>
      </c>
      <c r="C270" s="22" t="s">
        <v>20</v>
      </c>
      <c r="D270" s="20">
        <v>12</v>
      </c>
      <c r="E270" s="20">
        <v>21</v>
      </c>
      <c r="F270" s="20" t="s">
        <v>7</v>
      </c>
      <c r="G270" s="20"/>
      <c r="H270" s="20">
        <v>1</v>
      </c>
      <c r="I270" s="20"/>
      <c r="J270" s="20"/>
      <c r="K270" s="23" t="s">
        <v>21</v>
      </c>
      <c r="L270" s="22" t="s">
        <v>22</v>
      </c>
      <c r="M270" s="24"/>
      <c r="N270" s="22" t="s">
        <v>105</v>
      </c>
      <c r="O270" s="22"/>
    </row>
    <row r="271" spans="1:15" ht="14.25" customHeight="1" x14ac:dyDescent="0.2">
      <c r="A271" s="20">
        <v>2005</v>
      </c>
      <c r="B271" s="21">
        <v>42664</v>
      </c>
      <c r="C271" s="22" t="s">
        <v>31</v>
      </c>
      <c r="D271" s="20">
        <v>13</v>
      </c>
      <c r="E271" s="20">
        <v>7</v>
      </c>
      <c r="F271" s="20" t="s">
        <v>6</v>
      </c>
      <c r="G271" s="20">
        <v>1</v>
      </c>
      <c r="H271" s="20"/>
      <c r="I271" s="20"/>
      <c r="J271" s="20"/>
      <c r="K271" s="23" t="s">
        <v>16</v>
      </c>
      <c r="L271" s="22" t="s">
        <v>42</v>
      </c>
      <c r="M271" s="24"/>
      <c r="N271" s="22" t="s">
        <v>105</v>
      </c>
      <c r="O271" s="22"/>
    </row>
    <row r="272" spans="1:15" ht="14.25" customHeight="1" x14ac:dyDescent="0.2">
      <c r="A272" s="20">
        <v>2005</v>
      </c>
      <c r="B272" s="21">
        <v>42671</v>
      </c>
      <c r="C272" s="22" t="s">
        <v>96</v>
      </c>
      <c r="D272" s="20">
        <v>32</v>
      </c>
      <c r="E272" s="20">
        <v>0</v>
      </c>
      <c r="F272" s="20" t="s">
        <v>6</v>
      </c>
      <c r="G272" s="20">
        <v>1</v>
      </c>
      <c r="H272" s="20"/>
      <c r="I272" s="20"/>
      <c r="J272" s="20"/>
      <c r="K272" s="23" t="s">
        <v>16</v>
      </c>
      <c r="L272" s="22" t="s">
        <v>20</v>
      </c>
      <c r="M272" s="24"/>
      <c r="N272" s="22" t="s">
        <v>105</v>
      </c>
      <c r="O272" s="22"/>
    </row>
    <row r="273" spans="1:15" ht="14.25" customHeight="1" x14ac:dyDescent="0.2">
      <c r="A273" s="20">
        <v>2005</v>
      </c>
      <c r="B273" s="21">
        <v>42678</v>
      </c>
      <c r="C273" s="22" t="s">
        <v>83</v>
      </c>
      <c r="D273" s="20">
        <v>14</v>
      </c>
      <c r="E273" s="20">
        <v>49</v>
      </c>
      <c r="F273" s="20" t="s">
        <v>7</v>
      </c>
      <c r="G273" s="20"/>
      <c r="H273" s="20">
        <v>1</v>
      </c>
      <c r="I273" s="20"/>
      <c r="J273" s="20"/>
      <c r="K273" s="23" t="s">
        <v>21</v>
      </c>
      <c r="L273" s="22" t="s">
        <v>22</v>
      </c>
      <c r="M273" s="24"/>
      <c r="N273" s="22" t="s">
        <v>105</v>
      </c>
      <c r="O273" s="22"/>
    </row>
    <row r="274" spans="1:15" ht="14.25" customHeight="1" x14ac:dyDescent="0.2">
      <c r="A274" s="20">
        <v>2005</v>
      </c>
      <c r="B274" s="21">
        <v>42685</v>
      </c>
      <c r="C274" s="22" t="s">
        <v>106</v>
      </c>
      <c r="D274" s="20">
        <v>33</v>
      </c>
      <c r="E274" s="20">
        <v>14</v>
      </c>
      <c r="F274" s="20" t="s">
        <v>6</v>
      </c>
      <c r="G274" s="20">
        <v>1</v>
      </c>
      <c r="H274" s="20"/>
      <c r="I274" s="20"/>
      <c r="J274" s="20"/>
      <c r="K274" s="23" t="s">
        <v>21</v>
      </c>
      <c r="L274" s="22" t="s">
        <v>22</v>
      </c>
      <c r="M274" s="24"/>
      <c r="N274" s="22" t="s">
        <v>105</v>
      </c>
      <c r="O274" s="22"/>
    </row>
    <row r="275" spans="1:15" ht="14.25" customHeight="1" x14ac:dyDescent="0.2">
      <c r="A275" s="25">
        <v>2006</v>
      </c>
      <c r="B275" s="26">
        <v>42621</v>
      </c>
      <c r="C275" s="27" t="s">
        <v>15</v>
      </c>
      <c r="D275" s="25">
        <v>42</v>
      </c>
      <c r="E275" s="25">
        <v>14</v>
      </c>
      <c r="F275" s="25" t="s">
        <v>6</v>
      </c>
      <c r="G275" s="25">
        <v>1</v>
      </c>
      <c r="H275" s="25"/>
      <c r="I275" s="25"/>
      <c r="J275" s="25"/>
      <c r="K275" s="28" t="s">
        <v>21</v>
      </c>
      <c r="L275" s="27" t="s">
        <v>22</v>
      </c>
      <c r="M275" s="29"/>
      <c r="N275" s="27" t="s">
        <v>105</v>
      </c>
      <c r="O275" s="27"/>
    </row>
    <row r="276" spans="1:15" ht="14.25" customHeight="1" x14ac:dyDescent="0.2">
      <c r="A276" s="25">
        <v>2006</v>
      </c>
      <c r="B276" s="26">
        <v>42628</v>
      </c>
      <c r="C276" s="27" t="s">
        <v>23</v>
      </c>
      <c r="D276" s="25">
        <v>34</v>
      </c>
      <c r="E276" s="25">
        <v>7</v>
      </c>
      <c r="F276" s="25" t="s">
        <v>6</v>
      </c>
      <c r="G276" s="25">
        <v>1</v>
      </c>
      <c r="H276" s="25"/>
      <c r="I276" s="25"/>
      <c r="J276" s="25"/>
      <c r="K276" s="28" t="s">
        <v>16</v>
      </c>
      <c r="L276" s="27" t="s">
        <v>40</v>
      </c>
      <c r="M276" s="29"/>
      <c r="N276" s="27" t="s">
        <v>105</v>
      </c>
      <c r="O276" s="27"/>
    </row>
    <row r="277" spans="1:15" ht="14.25" customHeight="1" x14ac:dyDescent="0.2">
      <c r="A277" s="25">
        <v>2006</v>
      </c>
      <c r="B277" s="26">
        <v>42635</v>
      </c>
      <c r="C277" s="27" t="s">
        <v>88</v>
      </c>
      <c r="D277" s="25">
        <v>13</v>
      </c>
      <c r="E277" s="25">
        <v>14</v>
      </c>
      <c r="F277" s="25" t="s">
        <v>7</v>
      </c>
      <c r="G277" s="25"/>
      <c r="H277" s="25">
        <v>1</v>
      </c>
      <c r="I277" s="25"/>
      <c r="J277" s="25"/>
      <c r="K277" s="28" t="s">
        <v>21</v>
      </c>
      <c r="L277" s="27" t="s">
        <v>22</v>
      </c>
      <c r="M277" s="29"/>
      <c r="N277" s="27" t="s">
        <v>105</v>
      </c>
      <c r="O277" s="27"/>
    </row>
    <row r="278" spans="1:15" ht="14.25" customHeight="1" x14ac:dyDescent="0.2">
      <c r="A278" s="25">
        <v>2006</v>
      </c>
      <c r="B278" s="26">
        <v>42642</v>
      </c>
      <c r="C278" s="27" t="s">
        <v>29</v>
      </c>
      <c r="D278" s="25">
        <v>44</v>
      </c>
      <c r="E278" s="25">
        <v>0</v>
      </c>
      <c r="F278" s="25" t="s">
        <v>6</v>
      </c>
      <c r="G278" s="25">
        <v>1</v>
      </c>
      <c r="H278" s="25"/>
      <c r="I278" s="25"/>
      <c r="J278" s="25"/>
      <c r="K278" s="28" t="s">
        <v>16</v>
      </c>
      <c r="L278" s="27" t="s">
        <v>28</v>
      </c>
      <c r="M278" s="29"/>
      <c r="N278" s="27" t="s">
        <v>105</v>
      </c>
      <c r="O278" s="27"/>
    </row>
    <row r="279" spans="1:15" ht="14.25" customHeight="1" x14ac:dyDescent="0.2">
      <c r="A279" s="25">
        <v>2006</v>
      </c>
      <c r="B279" s="26">
        <v>42652</v>
      </c>
      <c r="C279" s="27" t="s">
        <v>48</v>
      </c>
      <c r="D279" s="25">
        <v>17</v>
      </c>
      <c r="E279" s="25">
        <v>0</v>
      </c>
      <c r="F279" s="25" t="s">
        <v>6</v>
      </c>
      <c r="G279" s="25">
        <v>1</v>
      </c>
      <c r="H279" s="25"/>
      <c r="I279" s="25"/>
      <c r="J279" s="25"/>
      <c r="K279" s="28" t="s">
        <v>21</v>
      </c>
      <c r="L279" s="27" t="s">
        <v>22</v>
      </c>
      <c r="M279" s="29"/>
      <c r="N279" s="27" t="s">
        <v>105</v>
      </c>
      <c r="O279" s="27"/>
    </row>
    <row r="280" spans="1:15" ht="14.25" customHeight="1" x14ac:dyDescent="0.2">
      <c r="A280" s="25">
        <v>2006</v>
      </c>
      <c r="B280" s="26">
        <v>42656</v>
      </c>
      <c r="C280" s="27" t="s">
        <v>20</v>
      </c>
      <c r="D280" s="25">
        <v>30</v>
      </c>
      <c r="E280" s="25">
        <v>20</v>
      </c>
      <c r="F280" s="25" t="s">
        <v>6</v>
      </c>
      <c r="G280" s="25">
        <v>1</v>
      </c>
      <c r="H280" s="25"/>
      <c r="I280" s="25"/>
      <c r="J280" s="25"/>
      <c r="K280" s="28" t="s">
        <v>16</v>
      </c>
      <c r="L280" s="27" t="s">
        <v>20</v>
      </c>
      <c r="M280" s="29" t="s">
        <v>24</v>
      </c>
      <c r="N280" s="27" t="s">
        <v>105</v>
      </c>
      <c r="O280" s="27"/>
    </row>
    <row r="281" spans="1:15" ht="14.25" customHeight="1" x14ac:dyDescent="0.2">
      <c r="A281" s="25">
        <v>2006</v>
      </c>
      <c r="B281" s="26">
        <v>42663</v>
      </c>
      <c r="C281" s="27" t="s">
        <v>31</v>
      </c>
      <c r="D281" s="25">
        <v>35</v>
      </c>
      <c r="E281" s="25">
        <v>24</v>
      </c>
      <c r="F281" s="25" t="s">
        <v>6</v>
      </c>
      <c r="G281" s="25">
        <v>1</v>
      </c>
      <c r="H281" s="25"/>
      <c r="I281" s="25"/>
      <c r="J281" s="25"/>
      <c r="K281" s="28" t="s">
        <v>21</v>
      </c>
      <c r="L281" s="27" t="s">
        <v>22</v>
      </c>
      <c r="M281" s="29"/>
      <c r="N281" s="27" t="s">
        <v>105</v>
      </c>
      <c r="O281" s="27"/>
    </row>
    <row r="282" spans="1:15" ht="14.25" customHeight="1" x14ac:dyDescent="0.2">
      <c r="A282" s="25">
        <v>2006</v>
      </c>
      <c r="B282" s="26">
        <v>42670</v>
      </c>
      <c r="C282" s="27" t="s">
        <v>96</v>
      </c>
      <c r="D282" s="25">
        <v>42</v>
      </c>
      <c r="E282" s="25">
        <v>0</v>
      </c>
      <c r="F282" s="25" t="s">
        <v>6</v>
      </c>
      <c r="G282" s="25">
        <v>1</v>
      </c>
      <c r="H282" s="25"/>
      <c r="I282" s="25"/>
      <c r="J282" s="25"/>
      <c r="K282" s="28" t="s">
        <v>21</v>
      </c>
      <c r="L282" s="27" t="s">
        <v>22</v>
      </c>
      <c r="M282" s="29"/>
      <c r="N282" s="27" t="s">
        <v>105</v>
      </c>
      <c r="O282" s="27"/>
    </row>
    <row r="283" spans="1:15" ht="14.25" customHeight="1" x14ac:dyDescent="0.2">
      <c r="A283" s="25">
        <v>2006</v>
      </c>
      <c r="B283" s="26">
        <v>42677</v>
      </c>
      <c r="C283" s="27" t="s">
        <v>83</v>
      </c>
      <c r="D283" s="25">
        <v>20</v>
      </c>
      <c r="E283" s="25">
        <v>14</v>
      </c>
      <c r="F283" s="25" t="s">
        <v>6</v>
      </c>
      <c r="G283" s="25">
        <v>1</v>
      </c>
      <c r="H283" s="25"/>
      <c r="I283" s="25"/>
      <c r="J283" s="25"/>
      <c r="K283" s="28" t="s">
        <v>16</v>
      </c>
      <c r="L283" s="27" t="s">
        <v>20</v>
      </c>
      <c r="M283" s="29"/>
      <c r="N283" s="27" t="s">
        <v>105</v>
      </c>
      <c r="O283" s="27"/>
    </row>
    <row r="284" spans="1:15" ht="14.25" customHeight="1" x14ac:dyDescent="0.2">
      <c r="A284" s="25">
        <v>2006</v>
      </c>
      <c r="B284" s="26">
        <v>42683</v>
      </c>
      <c r="C284" s="27" t="s">
        <v>106</v>
      </c>
      <c r="D284" s="25">
        <v>43</v>
      </c>
      <c r="E284" s="25">
        <v>0</v>
      </c>
      <c r="F284" s="25" t="s">
        <v>6</v>
      </c>
      <c r="G284" s="25">
        <v>1</v>
      </c>
      <c r="H284" s="25"/>
      <c r="I284" s="25"/>
      <c r="J284" s="25"/>
      <c r="K284" s="28" t="s">
        <v>16</v>
      </c>
      <c r="L284" s="27" t="s">
        <v>20</v>
      </c>
      <c r="M284" s="29"/>
      <c r="N284" s="27" t="s">
        <v>105</v>
      </c>
      <c r="O284" s="27"/>
    </row>
    <row r="285" spans="1:15" ht="14.25" customHeight="1" x14ac:dyDescent="0.2">
      <c r="A285" s="25">
        <v>2006</v>
      </c>
      <c r="B285" s="26">
        <v>42691</v>
      </c>
      <c r="C285" s="27" t="s">
        <v>86</v>
      </c>
      <c r="D285" s="25">
        <v>28</v>
      </c>
      <c r="E285" s="25">
        <v>9</v>
      </c>
      <c r="F285" s="25" t="s">
        <v>6</v>
      </c>
      <c r="G285" s="25">
        <v>1</v>
      </c>
      <c r="H285" s="25"/>
      <c r="I285" s="25"/>
      <c r="J285" s="25"/>
      <c r="K285" s="28" t="s">
        <v>21</v>
      </c>
      <c r="L285" s="27" t="s">
        <v>22</v>
      </c>
      <c r="M285" s="29"/>
      <c r="N285" s="27" t="s">
        <v>105</v>
      </c>
      <c r="O285" s="27" t="s">
        <v>58</v>
      </c>
    </row>
    <row r="286" spans="1:15" ht="14.25" customHeight="1" x14ac:dyDescent="0.2">
      <c r="A286" s="25">
        <v>2006</v>
      </c>
      <c r="B286" s="26">
        <v>42699</v>
      </c>
      <c r="C286" s="27" t="s">
        <v>107</v>
      </c>
      <c r="D286" s="25">
        <v>59</v>
      </c>
      <c r="E286" s="25">
        <v>7</v>
      </c>
      <c r="F286" s="25" t="s">
        <v>6</v>
      </c>
      <c r="G286" s="25">
        <v>1</v>
      </c>
      <c r="H286" s="25"/>
      <c r="I286" s="25"/>
      <c r="J286" s="25"/>
      <c r="K286" s="28" t="s">
        <v>21</v>
      </c>
      <c r="L286" s="27" t="s">
        <v>22</v>
      </c>
      <c r="M286" s="29"/>
      <c r="N286" s="27" t="s">
        <v>105</v>
      </c>
      <c r="O286" s="27" t="s">
        <v>58</v>
      </c>
    </row>
    <row r="287" spans="1:15" ht="14.25" customHeight="1" x14ac:dyDescent="0.2">
      <c r="A287" s="25">
        <v>2006</v>
      </c>
      <c r="B287" s="26">
        <v>42706</v>
      </c>
      <c r="C287" s="27" t="s">
        <v>108</v>
      </c>
      <c r="D287" s="25">
        <v>28</v>
      </c>
      <c r="E287" s="25">
        <v>31</v>
      </c>
      <c r="F287" s="25" t="s">
        <v>7</v>
      </c>
      <c r="G287" s="25"/>
      <c r="H287" s="25">
        <v>1</v>
      </c>
      <c r="I287" s="25"/>
      <c r="J287" s="25"/>
      <c r="K287" s="28" t="s">
        <v>21</v>
      </c>
      <c r="L287" s="27" t="s">
        <v>22</v>
      </c>
      <c r="M287" s="29"/>
      <c r="N287" s="27" t="s">
        <v>105</v>
      </c>
      <c r="O287" s="27" t="s">
        <v>58</v>
      </c>
    </row>
    <row r="288" spans="1:15" ht="14.25" customHeight="1" x14ac:dyDescent="0.2">
      <c r="A288" s="20">
        <v>2007</v>
      </c>
      <c r="B288" s="21">
        <v>42612</v>
      </c>
      <c r="C288" s="22" t="s">
        <v>109</v>
      </c>
      <c r="D288" s="20">
        <v>30</v>
      </c>
      <c r="E288" s="20">
        <v>21</v>
      </c>
      <c r="F288" s="20" t="s">
        <v>6</v>
      </c>
      <c r="G288" s="20">
        <v>1</v>
      </c>
      <c r="H288" s="20"/>
      <c r="I288" s="20"/>
      <c r="J288" s="20"/>
      <c r="K288" s="23" t="s">
        <v>16</v>
      </c>
      <c r="L288" s="22" t="s">
        <v>110</v>
      </c>
      <c r="M288" s="24"/>
      <c r="N288" s="22" t="s">
        <v>105</v>
      </c>
      <c r="O288" s="22"/>
    </row>
    <row r="289" spans="1:15" ht="14.25" customHeight="1" x14ac:dyDescent="0.2">
      <c r="A289" s="20">
        <v>2007</v>
      </c>
      <c r="B289" s="21">
        <v>42620</v>
      </c>
      <c r="C289" s="22" t="s">
        <v>28</v>
      </c>
      <c r="D289" s="20">
        <v>14</v>
      </c>
      <c r="E289" s="20">
        <v>0</v>
      </c>
      <c r="F289" s="20" t="s">
        <v>6</v>
      </c>
      <c r="G289" s="20">
        <v>1</v>
      </c>
      <c r="H289" s="20"/>
      <c r="I289" s="20"/>
      <c r="J289" s="20"/>
      <c r="K289" s="23" t="s">
        <v>21</v>
      </c>
      <c r="L289" s="22" t="s">
        <v>22</v>
      </c>
      <c r="M289" s="24" t="s">
        <v>134</v>
      </c>
      <c r="N289" s="22" t="s">
        <v>105</v>
      </c>
      <c r="O289" s="22"/>
    </row>
    <row r="290" spans="1:15" ht="14.25" customHeight="1" x14ac:dyDescent="0.2">
      <c r="A290" s="20">
        <v>2007</v>
      </c>
      <c r="B290" s="21">
        <v>42627</v>
      </c>
      <c r="C290" s="22" t="s">
        <v>48</v>
      </c>
      <c r="D290" s="20">
        <v>41</v>
      </c>
      <c r="E290" s="20">
        <v>17</v>
      </c>
      <c r="F290" s="20" t="s">
        <v>6</v>
      </c>
      <c r="G290" s="20">
        <v>1</v>
      </c>
      <c r="H290" s="20"/>
      <c r="I290" s="20"/>
      <c r="J290" s="20"/>
      <c r="K290" s="23" t="s">
        <v>16</v>
      </c>
      <c r="L290" s="22" t="s">
        <v>40</v>
      </c>
      <c r="M290" s="24"/>
      <c r="N290" s="22" t="s">
        <v>105</v>
      </c>
      <c r="O290" s="22"/>
    </row>
    <row r="291" spans="1:15" ht="14.25" customHeight="1" x14ac:dyDescent="0.2">
      <c r="A291" s="20">
        <v>2007</v>
      </c>
      <c r="B291" s="21">
        <v>42633</v>
      </c>
      <c r="C291" s="22" t="s">
        <v>29</v>
      </c>
      <c r="D291" s="20">
        <v>42</v>
      </c>
      <c r="E291" s="20">
        <v>13</v>
      </c>
      <c r="F291" s="20" t="s">
        <v>6</v>
      </c>
      <c r="G291" s="20">
        <v>1</v>
      </c>
      <c r="H291" s="20"/>
      <c r="I291" s="20"/>
      <c r="J291" s="20"/>
      <c r="K291" s="23" t="s">
        <v>21</v>
      </c>
      <c r="L291" s="22" t="s">
        <v>22</v>
      </c>
      <c r="M291" s="24" t="s">
        <v>134</v>
      </c>
      <c r="N291" s="22" t="s">
        <v>105</v>
      </c>
      <c r="O291" s="22"/>
    </row>
    <row r="292" spans="1:15" ht="14.25" customHeight="1" x14ac:dyDescent="0.2">
      <c r="A292" s="20">
        <v>2007</v>
      </c>
      <c r="B292" s="21">
        <v>42648</v>
      </c>
      <c r="C292" s="22" t="s">
        <v>88</v>
      </c>
      <c r="D292" s="20">
        <v>39</v>
      </c>
      <c r="E292" s="20">
        <v>6</v>
      </c>
      <c r="F292" s="20" t="s">
        <v>6</v>
      </c>
      <c r="G292" s="20">
        <v>1</v>
      </c>
      <c r="H292" s="20"/>
      <c r="I292" s="20"/>
      <c r="J292" s="20"/>
      <c r="K292" s="23" t="s">
        <v>16</v>
      </c>
      <c r="L292" s="22" t="s">
        <v>40</v>
      </c>
      <c r="M292" s="24"/>
      <c r="N292" s="22" t="s">
        <v>105</v>
      </c>
      <c r="O292" s="22"/>
    </row>
    <row r="293" spans="1:15" ht="14.25" customHeight="1" x14ac:dyDescent="0.2">
      <c r="A293" s="20">
        <v>2007</v>
      </c>
      <c r="B293" s="21">
        <v>42655</v>
      </c>
      <c r="C293" s="22" t="s">
        <v>20</v>
      </c>
      <c r="D293" s="20">
        <v>17</v>
      </c>
      <c r="E293" s="20">
        <v>5</v>
      </c>
      <c r="F293" s="20" t="s">
        <v>6</v>
      </c>
      <c r="G293" s="20">
        <v>1</v>
      </c>
      <c r="H293" s="20"/>
      <c r="I293" s="20"/>
      <c r="J293" s="20"/>
      <c r="K293" s="23" t="s">
        <v>21</v>
      </c>
      <c r="L293" s="22" t="s">
        <v>22</v>
      </c>
      <c r="M293" s="24" t="s">
        <v>134</v>
      </c>
      <c r="N293" s="22" t="s">
        <v>105</v>
      </c>
      <c r="O293" s="22"/>
    </row>
    <row r="294" spans="1:15" ht="14.25" customHeight="1" x14ac:dyDescent="0.2">
      <c r="A294" s="20">
        <v>2007</v>
      </c>
      <c r="B294" s="21">
        <v>42662</v>
      </c>
      <c r="C294" s="22" t="s">
        <v>31</v>
      </c>
      <c r="D294" s="20">
        <v>21</v>
      </c>
      <c r="E294" s="20">
        <v>7</v>
      </c>
      <c r="F294" s="20" t="s">
        <v>6</v>
      </c>
      <c r="G294" s="20">
        <v>1</v>
      </c>
      <c r="H294" s="20"/>
      <c r="I294" s="20"/>
      <c r="J294" s="20"/>
      <c r="K294" s="23" t="s">
        <v>16</v>
      </c>
      <c r="L294" s="22" t="s">
        <v>42</v>
      </c>
      <c r="M294" s="24"/>
      <c r="N294" s="22" t="s">
        <v>105</v>
      </c>
      <c r="O294" s="22"/>
    </row>
    <row r="295" spans="1:15" ht="14.25" customHeight="1" x14ac:dyDescent="0.2">
      <c r="A295" s="20">
        <v>2007</v>
      </c>
      <c r="B295" s="21">
        <v>42669</v>
      </c>
      <c r="C295" s="22" t="s">
        <v>96</v>
      </c>
      <c r="D295" s="20">
        <v>41</v>
      </c>
      <c r="E295" s="20">
        <v>27</v>
      </c>
      <c r="F295" s="20" t="s">
        <v>6</v>
      </c>
      <c r="G295" s="20">
        <v>1</v>
      </c>
      <c r="H295" s="20"/>
      <c r="I295" s="20"/>
      <c r="J295" s="20"/>
      <c r="K295" s="23" t="s">
        <v>16</v>
      </c>
      <c r="L295" s="22" t="s">
        <v>20</v>
      </c>
      <c r="M295" s="24"/>
      <c r="N295" s="22" t="s">
        <v>105</v>
      </c>
      <c r="O295" s="22"/>
    </row>
    <row r="296" spans="1:15" ht="14.25" customHeight="1" x14ac:dyDescent="0.2">
      <c r="A296" s="20">
        <v>2007</v>
      </c>
      <c r="B296" s="21">
        <v>42676</v>
      </c>
      <c r="C296" s="22" t="s">
        <v>83</v>
      </c>
      <c r="D296" s="20">
        <v>28</v>
      </c>
      <c r="E296" s="20">
        <v>26</v>
      </c>
      <c r="F296" s="20" t="s">
        <v>6</v>
      </c>
      <c r="G296" s="20">
        <v>1</v>
      </c>
      <c r="H296" s="20"/>
      <c r="I296" s="20"/>
      <c r="J296" s="20"/>
      <c r="K296" s="23" t="s">
        <v>21</v>
      </c>
      <c r="L296" s="22" t="s">
        <v>22</v>
      </c>
      <c r="M296" s="24" t="s">
        <v>134</v>
      </c>
      <c r="N296" s="22" t="s">
        <v>105</v>
      </c>
      <c r="O296" s="22"/>
    </row>
    <row r="297" spans="1:15" ht="14.25" customHeight="1" x14ac:dyDescent="0.2">
      <c r="A297" s="20">
        <v>2007</v>
      </c>
      <c r="B297" s="21">
        <v>42682</v>
      </c>
      <c r="C297" s="22" t="s">
        <v>106</v>
      </c>
      <c r="D297" s="20">
        <v>42</v>
      </c>
      <c r="E297" s="20">
        <v>0</v>
      </c>
      <c r="F297" s="20" t="s">
        <v>6</v>
      </c>
      <c r="G297" s="20">
        <v>1</v>
      </c>
      <c r="H297" s="20"/>
      <c r="I297" s="20"/>
      <c r="J297" s="20"/>
      <c r="K297" s="23" t="s">
        <v>21</v>
      </c>
      <c r="L297" s="22" t="s">
        <v>22</v>
      </c>
      <c r="M297" s="24" t="s">
        <v>134</v>
      </c>
      <c r="N297" s="22" t="s">
        <v>105</v>
      </c>
      <c r="O297" s="22"/>
    </row>
    <row r="298" spans="1:15" ht="14.25" customHeight="1" x14ac:dyDescent="0.2">
      <c r="A298" s="20">
        <v>2007</v>
      </c>
      <c r="B298" s="21">
        <v>42690</v>
      </c>
      <c r="C298" s="22" t="s">
        <v>15</v>
      </c>
      <c r="D298" s="20">
        <v>17</v>
      </c>
      <c r="E298" s="20">
        <v>7</v>
      </c>
      <c r="F298" s="20" t="s">
        <v>6</v>
      </c>
      <c r="G298" s="20">
        <v>1</v>
      </c>
      <c r="H298" s="20"/>
      <c r="I298" s="20"/>
      <c r="J298" s="20"/>
      <c r="K298" s="23" t="s">
        <v>21</v>
      </c>
      <c r="L298" s="22" t="s">
        <v>22</v>
      </c>
      <c r="M298" s="24" t="s">
        <v>134</v>
      </c>
      <c r="N298" s="22" t="s">
        <v>105</v>
      </c>
      <c r="O298" s="22" t="s">
        <v>58</v>
      </c>
    </row>
    <row r="299" spans="1:15" ht="14.25" customHeight="1" x14ac:dyDescent="0.2">
      <c r="A299" s="20">
        <v>2007</v>
      </c>
      <c r="B299" s="21">
        <v>42698</v>
      </c>
      <c r="C299" s="22" t="s">
        <v>111</v>
      </c>
      <c r="D299" s="20">
        <v>27</v>
      </c>
      <c r="E299" s="20">
        <v>14</v>
      </c>
      <c r="F299" s="20" t="s">
        <v>6</v>
      </c>
      <c r="G299" s="20">
        <v>1</v>
      </c>
      <c r="H299" s="20"/>
      <c r="I299" s="20"/>
      <c r="J299" s="20"/>
      <c r="K299" s="23" t="s">
        <v>21</v>
      </c>
      <c r="L299" s="22" t="s">
        <v>22</v>
      </c>
      <c r="M299" s="24" t="s">
        <v>134</v>
      </c>
      <c r="N299" s="22" t="s">
        <v>105</v>
      </c>
      <c r="O299" s="22" t="s">
        <v>58</v>
      </c>
    </row>
    <row r="300" spans="1:15" ht="14.25" customHeight="1" x14ac:dyDescent="0.2">
      <c r="A300" s="20">
        <v>2007</v>
      </c>
      <c r="B300" s="21">
        <v>42705</v>
      </c>
      <c r="C300" s="22" t="s">
        <v>112</v>
      </c>
      <c r="D300" s="20">
        <v>49</v>
      </c>
      <c r="E300" s="20">
        <v>19</v>
      </c>
      <c r="F300" s="20" t="s">
        <v>6</v>
      </c>
      <c r="G300" s="20">
        <v>1</v>
      </c>
      <c r="H300" s="20"/>
      <c r="I300" s="20"/>
      <c r="J300" s="20"/>
      <c r="K300" s="23" t="s">
        <v>21</v>
      </c>
      <c r="L300" s="22" t="s">
        <v>22</v>
      </c>
      <c r="M300" s="24" t="s">
        <v>134</v>
      </c>
      <c r="N300" s="22" t="s">
        <v>105</v>
      </c>
      <c r="O300" s="22" t="s">
        <v>58</v>
      </c>
    </row>
    <row r="301" spans="1:15" ht="14.25" customHeight="1" x14ac:dyDescent="0.2">
      <c r="A301" s="20">
        <v>2007</v>
      </c>
      <c r="B301" s="21">
        <v>42712</v>
      </c>
      <c r="C301" s="22" t="s">
        <v>113</v>
      </c>
      <c r="D301" s="20">
        <v>0</v>
      </c>
      <c r="E301" s="20">
        <v>38</v>
      </c>
      <c r="F301" s="20" t="s">
        <v>7</v>
      </c>
      <c r="G301" s="20"/>
      <c r="H301" s="20">
        <v>1</v>
      </c>
      <c r="I301" s="20"/>
      <c r="J301" s="20"/>
      <c r="K301" s="23" t="s">
        <v>68</v>
      </c>
      <c r="L301" s="22" t="s">
        <v>47</v>
      </c>
      <c r="M301" s="24" t="s">
        <v>114</v>
      </c>
      <c r="N301" s="22" t="s">
        <v>105</v>
      </c>
      <c r="O301" s="22" t="s">
        <v>115</v>
      </c>
    </row>
    <row r="302" spans="1:15" ht="14.25" customHeight="1" x14ac:dyDescent="0.2">
      <c r="A302" s="25">
        <v>2008</v>
      </c>
      <c r="B302" s="26">
        <v>42610</v>
      </c>
      <c r="C302" s="27" t="s">
        <v>109</v>
      </c>
      <c r="D302" s="25">
        <v>0</v>
      </c>
      <c r="E302" s="25">
        <v>41</v>
      </c>
      <c r="F302" s="25" t="s">
        <v>7</v>
      </c>
      <c r="G302" s="25"/>
      <c r="H302" s="25">
        <v>1</v>
      </c>
      <c r="I302" s="25"/>
      <c r="J302" s="25"/>
      <c r="K302" s="28" t="s">
        <v>16</v>
      </c>
      <c r="L302" s="27" t="s">
        <v>110</v>
      </c>
      <c r="M302" s="29"/>
      <c r="N302" s="27" t="s">
        <v>105</v>
      </c>
      <c r="O302" s="27"/>
    </row>
    <row r="303" spans="1:15" ht="14.25" customHeight="1" x14ac:dyDescent="0.2">
      <c r="A303" s="25">
        <v>2008</v>
      </c>
      <c r="B303" s="26">
        <v>42618</v>
      </c>
      <c r="C303" s="27" t="s">
        <v>28</v>
      </c>
      <c r="D303" s="25">
        <v>14</v>
      </c>
      <c r="E303" s="25">
        <v>7</v>
      </c>
      <c r="F303" s="25" t="s">
        <v>6</v>
      </c>
      <c r="G303" s="25">
        <v>1</v>
      </c>
      <c r="H303" s="25"/>
      <c r="I303" s="25"/>
      <c r="J303" s="25"/>
      <c r="K303" s="28" t="s">
        <v>16</v>
      </c>
      <c r="L303" s="27" t="s">
        <v>28</v>
      </c>
      <c r="M303" s="29" t="s">
        <v>41</v>
      </c>
      <c r="N303" s="27" t="s">
        <v>105</v>
      </c>
      <c r="O303" s="27"/>
    </row>
    <row r="304" spans="1:15" ht="14.25" customHeight="1" x14ac:dyDescent="0.2">
      <c r="A304" s="25">
        <v>2008</v>
      </c>
      <c r="B304" s="26">
        <v>42625</v>
      </c>
      <c r="C304" s="27" t="s">
        <v>48</v>
      </c>
      <c r="D304" s="25">
        <v>3</v>
      </c>
      <c r="E304" s="25">
        <v>0</v>
      </c>
      <c r="F304" s="25" t="s">
        <v>6</v>
      </c>
      <c r="G304" s="25">
        <v>1</v>
      </c>
      <c r="H304" s="25"/>
      <c r="I304" s="25"/>
      <c r="J304" s="25"/>
      <c r="K304" s="28" t="s">
        <v>21</v>
      </c>
      <c r="L304" s="27" t="s">
        <v>22</v>
      </c>
      <c r="M304" s="29" t="s">
        <v>134</v>
      </c>
      <c r="N304" s="27" t="s">
        <v>105</v>
      </c>
      <c r="O304" s="27"/>
    </row>
    <row r="305" spans="1:15" ht="14.25" customHeight="1" x14ac:dyDescent="0.2">
      <c r="A305" s="25">
        <v>2008</v>
      </c>
      <c r="B305" s="26">
        <v>42632</v>
      </c>
      <c r="C305" s="27" t="s">
        <v>29</v>
      </c>
      <c r="D305" s="25">
        <v>27</v>
      </c>
      <c r="E305" s="25">
        <v>14</v>
      </c>
      <c r="F305" s="25" t="s">
        <v>6</v>
      </c>
      <c r="G305" s="25">
        <v>1</v>
      </c>
      <c r="H305" s="25"/>
      <c r="I305" s="25"/>
      <c r="J305" s="25"/>
      <c r="K305" s="28" t="s">
        <v>16</v>
      </c>
      <c r="L305" s="27" t="s">
        <v>28</v>
      </c>
      <c r="M305" s="29"/>
      <c r="N305" s="27" t="s">
        <v>105</v>
      </c>
      <c r="O305" s="27"/>
    </row>
    <row r="306" spans="1:15" ht="14.25" customHeight="1" x14ac:dyDescent="0.2">
      <c r="A306" s="25">
        <v>2008</v>
      </c>
      <c r="B306" s="26">
        <v>42646</v>
      </c>
      <c r="C306" s="27" t="s">
        <v>88</v>
      </c>
      <c r="D306" s="25">
        <v>28</v>
      </c>
      <c r="E306" s="25">
        <v>14</v>
      </c>
      <c r="F306" s="25" t="s">
        <v>6</v>
      </c>
      <c r="G306" s="25">
        <v>1</v>
      </c>
      <c r="H306" s="25"/>
      <c r="I306" s="25"/>
      <c r="J306" s="25"/>
      <c r="K306" s="28" t="s">
        <v>21</v>
      </c>
      <c r="L306" s="27" t="s">
        <v>22</v>
      </c>
      <c r="M306" s="29" t="s">
        <v>134</v>
      </c>
      <c r="N306" s="27" t="s">
        <v>105</v>
      </c>
      <c r="O306" s="27"/>
    </row>
    <row r="307" spans="1:15" ht="14.25" customHeight="1" x14ac:dyDescent="0.2">
      <c r="A307" s="25">
        <v>2008</v>
      </c>
      <c r="B307" s="26">
        <v>42653</v>
      </c>
      <c r="C307" s="27" t="s">
        <v>20</v>
      </c>
      <c r="D307" s="25">
        <v>21</v>
      </c>
      <c r="E307" s="25">
        <v>50</v>
      </c>
      <c r="F307" s="25" t="s">
        <v>7</v>
      </c>
      <c r="G307" s="25"/>
      <c r="H307" s="25">
        <v>1</v>
      </c>
      <c r="I307" s="25"/>
      <c r="J307" s="25"/>
      <c r="K307" s="28" t="s">
        <v>16</v>
      </c>
      <c r="L307" s="27" t="s">
        <v>20</v>
      </c>
      <c r="M307" s="29" t="s">
        <v>24</v>
      </c>
      <c r="N307" s="27" t="s">
        <v>105</v>
      </c>
      <c r="O307" s="27"/>
    </row>
    <row r="308" spans="1:15" ht="14.25" customHeight="1" x14ac:dyDescent="0.2">
      <c r="A308" s="25">
        <v>2008</v>
      </c>
      <c r="B308" s="26">
        <v>42660</v>
      </c>
      <c r="C308" s="27" t="s">
        <v>31</v>
      </c>
      <c r="D308" s="25">
        <v>23</v>
      </c>
      <c r="E308" s="25">
        <v>26</v>
      </c>
      <c r="F308" s="25" t="s">
        <v>7</v>
      </c>
      <c r="G308" s="25"/>
      <c r="H308" s="25">
        <v>1</v>
      </c>
      <c r="I308" s="25"/>
      <c r="J308" s="25"/>
      <c r="K308" s="28" t="s">
        <v>21</v>
      </c>
      <c r="L308" s="27" t="s">
        <v>22</v>
      </c>
      <c r="M308" s="29" t="s">
        <v>134</v>
      </c>
      <c r="N308" s="27" t="s">
        <v>105</v>
      </c>
      <c r="O308" s="27"/>
    </row>
    <row r="309" spans="1:15" ht="14.25" customHeight="1" x14ac:dyDescent="0.2">
      <c r="A309" s="25">
        <v>2008</v>
      </c>
      <c r="B309" s="26">
        <v>42667</v>
      </c>
      <c r="C309" s="27" t="s">
        <v>96</v>
      </c>
      <c r="D309" s="25">
        <v>20</v>
      </c>
      <c r="E309" s="25">
        <v>14</v>
      </c>
      <c r="F309" s="25" t="s">
        <v>6</v>
      </c>
      <c r="G309" s="25">
        <v>1</v>
      </c>
      <c r="H309" s="25"/>
      <c r="I309" s="25"/>
      <c r="J309" s="25"/>
      <c r="K309" s="28" t="s">
        <v>21</v>
      </c>
      <c r="L309" s="27" t="s">
        <v>22</v>
      </c>
      <c r="M309" s="29" t="s">
        <v>134</v>
      </c>
      <c r="N309" s="27" t="s">
        <v>105</v>
      </c>
      <c r="O309" s="27"/>
    </row>
    <row r="310" spans="1:15" ht="14.25" customHeight="1" x14ac:dyDescent="0.2">
      <c r="A310" s="25">
        <v>2008</v>
      </c>
      <c r="B310" s="26">
        <v>42674</v>
      </c>
      <c r="C310" s="27" t="s">
        <v>83</v>
      </c>
      <c r="D310" s="25">
        <v>0</v>
      </c>
      <c r="E310" s="25">
        <v>17</v>
      </c>
      <c r="F310" s="25" t="s">
        <v>7</v>
      </c>
      <c r="G310" s="25"/>
      <c r="H310" s="25">
        <v>1</v>
      </c>
      <c r="I310" s="25"/>
      <c r="J310" s="25"/>
      <c r="K310" s="28" t="s">
        <v>16</v>
      </c>
      <c r="L310" s="27" t="s">
        <v>20</v>
      </c>
      <c r="M310" s="29"/>
      <c r="N310" s="27" t="s">
        <v>105</v>
      </c>
      <c r="O310" s="27"/>
    </row>
    <row r="311" spans="1:15" ht="14.25" customHeight="1" x14ac:dyDescent="0.2">
      <c r="A311" s="25">
        <v>2008</v>
      </c>
      <c r="B311" s="26">
        <v>42681</v>
      </c>
      <c r="C311" s="27" t="s">
        <v>106</v>
      </c>
      <c r="D311" s="25">
        <v>21</v>
      </c>
      <c r="E311" s="25">
        <v>22</v>
      </c>
      <c r="F311" s="25" t="s">
        <v>7</v>
      </c>
      <c r="G311" s="25"/>
      <c r="H311" s="25">
        <v>1</v>
      </c>
      <c r="I311" s="25"/>
      <c r="J311" s="25"/>
      <c r="K311" s="28" t="s">
        <v>16</v>
      </c>
      <c r="L311" s="27" t="s">
        <v>20</v>
      </c>
      <c r="M311" s="29"/>
      <c r="N311" s="27" t="s">
        <v>105</v>
      </c>
      <c r="O311" s="27"/>
    </row>
    <row r="312" spans="1:15" ht="14.25" customHeight="1" x14ac:dyDescent="0.2">
      <c r="A312" s="20">
        <v>2009</v>
      </c>
      <c r="B312" s="21">
        <v>42609</v>
      </c>
      <c r="C312" s="22" t="s">
        <v>31</v>
      </c>
      <c r="D312" s="20">
        <v>13</v>
      </c>
      <c r="E312" s="20">
        <v>24</v>
      </c>
      <c r="F312" s="20" t="s">
        <v>7</v>
      </c>
      <c r="G312" s="20"/>
      <c r="H312" s="20">
        <v>1</v>
      </c>
      <c r="I312" s="20"/>
      <c r="J312" s="20"/>
      <c r="K312" s="23" t="s">
        <v>21</v>
      </c>
      <c r="L312" s="22" t="s">
        <v>22</v>
      </c>
      <c r="M312" s="24" t="s">
        <v>134</v>
      </c>
      <c r="N312" s="22" t="s">
        <v>105</v>
      </c>
      <c r="O312" s="22"/>
    </row>
    <row r="313" spans="1:15" ht="14.25" customHeight="1" x14ac:dyDescent="0.2">
      <c r="A313" s="20">
        <v>2009</v>
      </c>
      <c r="B313" s="21">
        <v>42616</v>
      </c>
      <c r="C313" s="22" t="s">
        <v>109</v>
      </c>
      <c r="D313" s="20">
        <v>17</v>
      </c>
      <c r="E313" s="20">
        <v>20</v>
      </c>
      <c r="F313" s="20" t="s">
        <v>7</v>
      </c>
      <c r="G313" s="20"/>
      <c r="H313" s="20">
        <v>1</v>
      </c>
      <c r="I313" s="20"/>
      <c r="J313" s="20"/>
      <c r="K313" s="23" t="s">
        <v>16</v>
      </c>
      <c r="L313" s="22" t="s">
        <v>110</v>
      </c>
      <c r="M313" s="24"/>
      <c r="N313" s="22" t="s">
        <v>105</v>
      </c>
      <c r="O313" s="22"/>
    </row>
    <row r="314" spans="1:15" ht="14.25" customHeight="1" x14ac:dyDescent="0.2">
      <c r="A314" s="20">
        <v>2009</v>
      </c>
      <c r="B314" s="21">
        <v>42624</v>
      </c>
      <c r="C314" s="22" t="s">
        <v>28</v>
      </c>
      <c r="D314" s="20">
        <v>7</v>
      </c>
      <c r="E314" s="20">
        <v>10</v>
      </c>
      <c r="F314" s="20" t="s">
        <v>7</v>
      </c>
      <c r="G314" s="20"/>
      <c r="H314" s="20">
        <v>1</v>
      </c>
      <c r="I314" s="20"/>
      <c r="J314" s="20"/>
      <c r="K314" s="23" t="s">
        <v>16</v>
      </c>
      <c r="L314" s="22" t="s">
        <v>28</v>
      </c>
      <c r="M314" s="24" t="s">
        <v>41</v>
      </c>
      <c r="N314" s="22" t="s">
        <v>105</v>
      </c>
      <c r="O314" s="22"/>
    </row>
    <row r="315" spans="1:15" ht="14.25" customHeight="1" x14ac:dyDescent="0.2">
      <c r="A315" s="20">
        <v>2009</v>
      </c>
      <c r="B315" s="21">
        <v>42630</v>
      </c>
      <c r="C315" s="22" t="s">
        <v>29</v>
      </c>
      <c r="D315" s="20">
        <v>3</v>
      </c>
      <c r="E315" s="20">
        <v>17</v>
      </c>
      <c r="F315" s="20" t="s">
        <v>7</v>
      </c>
      <c r="G315" s="20"/>
      <c r="H315" s="20">
        <v>1</v>
      </c>
      <c r="I315" s="20"/>
      <c r="J315" s="20"/>
      <c r="K315" s="23" t="s">
        <v>21</v>
      </c>
      <c r="L315" s="22" t="s">
        <v>22</v>
      </c>
      <c r="M315" s="24" t="s">
        <v>134</v>
      </c>
      <c r="N315" s="22" t="s">
        <v>105</v>
      </c>
      <c r="O315" s="22"/>
    </row>
    <row r="316" spans="1:15" ht="14.25" customHeight="1" x14ac:dyDescent="0.2">
      <c r="A316" s="20">
        <v>2009</v>
      </c>
      <c r="B316" s="21">
        <v>42638</v>
      </c>
      <c r="C316" s="22" t="s">
        <v>96</v>
      </c>
      <c r="D316" s="20">
        <v>14</v>
      </c>
      <c r="E316" s="20">
        <v>10</v>
      </c>
      <c r="F316" s="20" t="s">
        <v>6</v>
      </c>
      <c r="G316" s="20">
        <v>1</v>
      </c>
      <c r="H316" s="20"/>
      <c r="I316" s="20"/>
      <c r="J316" s="20"/>
      <c r="K316" s="23" t="s">
        <v>21</v>
      </c>
      <c r="L316" s="22" t="s">
        <v>22</v>
      </c>
      <c r="M316" s="24" t="s">
        <v>134</v>
      </c>
      <c r="N316" s="22" t="s">
        <v>105</v>
      </c>
      <c r="O316" s="22"/>
    </row>
    <row r="317" spans="1:15" ht="14.25" customHeight="1" x14ac:dyDescent="0.2">
      <c r="A317" s="20">
        <v>2009</v>
      </c>
      <c r="B317" s="21">
        <v>42645</v>
      </c>
      <c r="C317" s="22" t="s">
        <v>83</v>
      </c>
      <c r="D317" s="20">
        <v>14</v>
      </c>
      <c r="E317" s="20">
        <v>17</v>
      </c>
      <c r="F317" s="20" t="s">
        <v>7</v>
      </c>
      <c r="G317" s="20"/>
      <c r="H317" s="20">
        <v>1</v>
      </c>
      <c r="I317" s="20"/>
      <c r="J317" s="20"/>
      <c r="K317" s="23" t="s">
        <v>21</v>
      </c>
      <c r="L317" s="22" t="s">
        <v>22</v>
      </c>
      <c r="M317" s="24" t="s">
        <v>134</v>
      </c>
      <c r="N317" s="22" t="s">
        <v>105</v>
      </c>
      <c r="O317" s="22"/>
    </row>
    <row r="318" spans="1:15" ht="14.25" customHeight="1" x14ac:dyDescent="0.2">
      <c r="A318" s="20">
        <v>2009</v>
      </c>
      <c r="B318" s="21">
        <v>42652</v>
      </c>
      <c r="C318" s="22" t="s">
        <v>31</v>
      </c>
      <c r="D318" s="20">
        <v>0</v>
      </c>
      <c r="E318" s="20">
        <v>34</v>
      </c>
      <c r="F318" s="20" t="s">
        <v>7</v>
      </c>
      <c r="G318" s="20"/>
      <c r="H318" s="20">
        <v>1</v>
      </c>
      <c r="I318" s="20"/>
      <c r="J318" s="20"/>
      <c r="K318" s="23" t="s">
        <v>16</v>
      </c>
      <c r="L318" s="22" t="s">
        <v>42</v>
      </c>
      <c r="M318" s="24"/>
      <c r="N318" s="22" t="s">
        <v>105</v>
      </c>
      <c r="O318" s="22"/>
    </row>
    <row r="319" spans="1:15" ht="14.25" customHeight="1" x14ac:dyDescent="0.2">
      <c r="A319" s="20">
        <v>2009</v>
      </c>
      <c r="B319" s="21">
        <v>42662</v>
      </c>
      <c r="C319" s="22" t="s">
        <v>48</v>
      </c>
      <c r="D319" s="20">
        <v>0</v>
      </c>
      <c r="E319" s="20">
        <v>10</v>
      </c>
      <c r="F319" s="20" t="s">
        <v>7</v>
      </c>
      <c r="G319" s="20"/>
      <c r="H319" s="20">
        <v>1</v>
      </c>
      <c r="I319" s="20"/>
      <c r="J319" s="20"/>
      <c r="K319" s="23" t="s">
        <v>21</v>
      </c>
      <c r="L319" s="22" t="s">
        <v>22</v>
      </c>
      <c r="M319" s="24" t="s">
        <v>134</v>
      </c>
      <c r="N319" s="22" t="s">
        <v>105</v>
      </c>
      <c r="O319" s="22"/>
    </row>
    <row r="320" spans="1:15" ht="14.25" customHeight="1" x14ac:dyDescent="0.2">
      <c r="A320" s="20">
        <v>2009</v>
      </c>
      <c r="B320" s="21">
        <v>42666</v>
      </c>
      <c r="C320" s="22" t="s">
        <v>20</v>
      </c>
      <c r="D320" s="20">
        <v>7</v>
      </c>
      <c r="E320" s="20">
        <v>21</v>
      </c>
      <c r="F320" s="20" t="s">
        <v>7</v>
      </c>
      <c r="G320" s="20"/>
      <c r="H320" s="20">
        <v>1</v>
      </c>
      <c r="I320" s="20"/>
      <c r="J320" s="20"/>
      <c r="K320" s="23" t="s">
        <v>16</v>
      </c>
      <c r="L320" s="22" t="s">
        <v>20</v>
      </c>
      <c r="M320" s="24" t="s">
        <v>24</v>
      </c>
      <c r="N320" s="22" t="s">
        <v>105</v>
      </c>
      <c r="O320" s="22"/>
    </row>
    <row r="321" spans="1:15" ht="14.25" customHeight="1" x14ac:dyDescent="0.2">
      <c r="A321" s="20">
        <v>2009</v>
      </c>
      <c r="B321" s="21">
        <v>42680</v>
      </c>
      <c r="C321" s="22" t="s">
        <v>106</v>
      </c>
      <c r="D321" s="20">
        <v>42</v>
      </c>
      <c r="E321" s="20">
        <v>6</v>
      </c>
      <c r="F321" s="20" t="s">
        <v>6</v>
      </c>
      <c r="G321" s="20">
        <v>1</v>
      </c>
      <c r="H321" s="20"/>
      <c r="I321" s="20"/>
      <c r="J321" s="20"/>
      <c r="K321" s="23" t="s">
        <v>16</v>
      </c>
      <c r="L321" s="22" t="s">
        <v>20</v>
      </c>
      <c r="M321" s="24"/>
      <c r="N321" s="22" t="s">
        <v>105</v>
      </c>
      <c r="O321" s="22"/>
    </row>
    <row r="322" spans="1:15" ht="14.25" customHeight="1" x14ac:dyDescent="0.2">
      <c r="A322" s="25">
        <v>2010</v>
      </c>
      <c r="B322" s="26">
        <v>42609</v>
      </c>
      <c r="C322" s="27" t="s">
        <v>31</v>
      </c>
      <c r="D322" s="25">
        <v>7</v>
      </c>
      <c r="E322" s="25">
        <v>14</v>
      </c>
      <c r="F322" s="25" t="s">
        <v>7</v>
      </c>
      <c r="G322" s="25"/>
      <c r="H322" s="25">
        <v>1</v>
      </c>
      <c r="I322" s="25"/>
      <c r="J322" s="25"/>
      <c r="K322" s="28" t="s">
        <v>16</v>
      </c>
      <c r="L322" s="27" t="s">
        <v>42</v>
      </c>
      <c r="M322" s="29"/>
      <c r="N322" s="27" t="s">
        <v>116</v>
      </c>
      <c r="O322" s="27"/>
    </row>
    <row r="323" spans="1:15" ht="14.25" customHeight="1" x14ac:dyDescent="0.2">
      <c r="A323" s="25">
        <v>2010</v>
      </c>
      <c r="B323" s="26">
        <v>42615</v>
      </c>
      <c r="C323" s="27" t="s">
        <v>109</v>
      </c>
      <c r="D323" s="25">
        <v>25</v>
      </c>
      <c r="E323" s="25">
        <v>28</v>
      </c>
      <c r="F323" s="25" t="s">
        <v>7</v>
      </c>
      <c r="G323" s="25"/>
      <c r="H323" s="25">
        <v>1</v>
      </c>
      <c r="I323" s="25"/>
      <c r="J323" s="25"/>
      <c r="K323" s="28" t="s">
        <v>16</v>
      </c>
      <c r="L323" s="27" t="s">
        <v>110</v>
      </c>
      <c r="M323" s="29"/>
      <c r="N323" s="27" t="s">
        <v>116</v>
      </c>
      <c r="O323" s="27"/>
    </row>
    <row r="324" spans="1:15" ht="14.25" customHeight="1" x14ac:dyDescent="0.2">
      <c r="A324" s="25">
        <v>2010</v>
      </c>
      <c r="B324" s="26">
        <v>42623</v>
      </c>
      <c r="C324" s="27" t="s">
        <v>28</v>
      </c>
      <c r="D324" s="25">
        <v>24</v>
      </c>
      <c r="E324" s="25">
        <v>23</v>
      </c>
      <c r="F324" s="25" t="s">
        <v>6</v>
      </c>
      <c r="G324" s="25">
        <v>1</v>
      </c>
      <c r="H324" s="25"/>
      <c r="I324" s="25"/>
      <c r="J324" s="25"/>
      <c r="K324" s="28" t="s">
        <v>21</v>
      </c>
      <c r="L324" s="27" t="s">
        <v>22</v>
      </c>
      <c r="M324" s="29" t="s">
        <v>134</v>
      </c>
      <c r="N324" s="27" t="s">
        <v>116</v>
      </c>
      <c r="O324" s="27"/>
    </row>
    <row r="325" spans="1:15" ht="14.25" customHeight="1" x14ac:dyDescent="0.2">
      <c r="A325" s="25">
        <v>2010</v>
      </c>
      <c r="B325" s="26">
        <v>42630</v>
      </c>
      <c r="C325" s="27" t="s">
        <v>29</v>
      </c>
      <c r="D325" s="25">
        <v>35</v>
      </c>
      <c r="E325" s="25">
        <v>29</v>
      </c>
      <c r="F325" s="25" t="s">
        <v>6</v>
      </c>
      <c r="G325" s="25">
        <v>1</v>
      </c>
      <c r="H325" s="25"/>
      <c r="I325" s="25"/>
      <c r="J325" s="25"/>
      <c r="K325" s="28" t="s">
        <v>16</v>
      </c>
      <c r="L325" s="27" t="s">
        <v>28</v>
      </c>
      <c r="M325" s="29"/>
      <c r="N325" s="27" t="s">
        <v>116</v>
      </c>
      <c r="O325" s="27"/>
    </row>
    <row r="326" spans="1:15" ht="14.25" customHeight="1" x14ac:dyDescent="0.2">
      <c r="A326" s="25">
        <v>2010</v>
      </c>
      <c r="B326" s="26">
        <v>42637</v>
      </c>
      <c r="C326" s="27" t="s">
        <v>96</v>
      </c>
      <c r="D326" s="25">
        <v>19</v>
      </c>
      <c r="E326" s="25">
        <v>14</v>
      </c>
      <c r="F326" s="25" t="s">
        <v>6</v>
      </c>
      <c r="G326" s="25">
        <v>1</v>
      </c>
      <c r="H326" s="25"/>
      <c r="I326" s="25"/>
      <c r="J326" s="25"/>
      <c r="K326" s="28" t="s">
        <v>16</v>
      </c>
      <c r="L326" s="27" t="s">
        <v>20</v>
      </c>
      <c r="M326" s="29"/>
      <c r="N326" s="27" t="s">
        <v>116</v>
      </c>
      <c r="O326" s="27"/>
    </row>
    <row r="327" spans="1:15" ht="14.25" customHeight="1" x14ac:dyDescent="0.2">
      <c r="A327" s="25">
        <v>2010</v>
      </c>
      <c r="B327" s="26">
        <v>42644</v>
      </c>
      <c r="C327" s="27" t="s">
        <v>83</v>
      </c>
      <c r="D327" s="25">
        <v>6</v>
      </c>
      <c r="E327" s="25">
        <v>26</v>
      </c>
      <c r="F327" s="25" t="s">
        <v>7</v>
      </c>
      <c r="G327" s="25"/>
      <c r="H327" s="25">
        <v>1</v>
      </c>
      <c r="I327" s="25"/>
      <c r="J327" s="25"/>
      <c r="K327" s="28" t="s">
        <v>16</v>
      </c>
      <c r="L327" s="27" t="s">
        <v>20</v>
      </c>
      <c r="M327" s="29"/>
      <c r="N327" s="27" t="s">
        <v>116</v>
      </c>
      <c r="O327" s="27"/>
    </row>
    <row r="328" spans="1:15" ht="14.25" customHeight="1" x14ac:dyDescent="0.2">
      <c r="A328" s="25">
        <v>2010</v>
      </c>
      <c r="B328" s="26">
        <v>42651</v>
      </c>
      <c r="C328" s="27" t="s">
        <v>31</v>
      </c>
      <c r="D328" s="25">
        <v>14</v>
      </c>
      <c r="E328" s="25">
        <v>34</v>
      </c>
      <c r="F328" s="25" t="s">
        <v>7</v>
      </c>
      <c r="G328" s="25"/>
      <c r="H328" s="25">
        <v>1</v>
      </c>
      <c r="I328" s="25"/>
      <c r="J328" s="25"/>
      <c r="K328" s="28" t="s">
        <v>21</v>
      </c>
      <c r="L328" s="27" t="s">
        <v>22</v>
      </c>
      <c r="M328" s="29" t="s">
        <v>134</v>
      </c>
      <c r="N328" s="27" t="s">
        <v>116</v>
      </c>
      <c r="O328" s="27"/>
    </row>
    <row r="329" spans="1:15" ht="14.25" customHeight="1" x14ac:dyDescent="0.2">
      <c r="A329" s="25">
        <v>2010</v>
      </c>
      <c r="B329" s="26">
        <v>42658</v>
      </c>
      <c r="C329" s="27" t="s">
        <v>48</v>
      </c>
      <c r="D329" s="25">
        <v>33</v>
      </c>
      <c r="E329" s="25">
        <v>14</v>
      </c>
      <c r="F329" s="25" t="s">
        <v>6</v>
      </c>
      <c r="G329" s="25">
        <v>1</v>
      </c>
      <c r="H329" s="25"/>
      <c r="I329" s="25"/>
      <c r="J329" s="25"/>
      <c r="K329" s="28" t="s">
        <v>16</v>
      </c>
      <c r="L329" s="27" t="s">
        <v>40</v>
      </c>
      <c r="M329" s="29"/>
      <c r="N329" s="27" t="s">
        <v>116</v>
      </c>
      <c r="O329" s="27"/>
    </row>
    <row r="330" spans="1:15" ht="14.25" customHeight="1" x14ac:dyDescent="0.2">
      <c r="A330" s="25">
        <v>2010</v>
      </c>
      <c r="B330" s="26">
        <v>42665</v>
      </c>
      <c r="C330" s="27" t="s">
        <v>20</v>
      </c>
      <c r="D330" s="25">
        <v>15</v>
      </c>
      <c r="E330" s="25">
        <v>25</v>
      </c>
      <c r="F330" s="25" t="s">
        <v>7</v>
      </c>
      <c r="G330" s="25"/>
      <c r="H330" s="25">
        <v>1</v>
      </c>
      <c r="I330" s="25"/>
      <c r="J330" s="25"/>
      <c r="K330" s="28" t="s">
        <v>21</v>
      </c>
      <c r="L330" s="27" t="s">
        <v>22</v>
      </c>
      <c r="M330" s="29" t="s">
        <v>134</v>
      </c>
      <c r="N330" s="27" t="s">
        <v>116</v>
      </c>
      <c r="O330" s="27"/>
    </row>
    <row r="331" spans="1:15" ht="14.25" customHeight="1" x14ac:dyDescent="0.2">
      <c r="A331" s="25">
        <v>2010</v>
      </c>
      <c r="B331" s="26">
        <v>42679</v>
      </c>
      <c r="C331" s="27" t="s">
        <v>106</v>
      </c>
      <c r="D331" s="25">
        <v>40</v>
      </c>
      <c r="E331" s="25">
        <v>16</v>
      </c>
      <c r="F331" s="25" t="s">
        <v>6</v>
      </c>
      <c r="G331" s="25">
        <v>1</v>
      </c>
      <c r="H331" s="25"/>
      <c r="I331" s="25"/>
      <c r="J331" s="25"/>
      <c r="K331" s="28" t="s">
        <v>21</v>
      </c>
      <c r="L331" s="27" t="s">
        <v>22</v>
      </c>
      <c r="M331" s="29" t="s">
        <v>134</v>
      </c>
      <c r="N331" s="27" t="s">
        <v>116</v>
      </c>
      <c r="O331" s="27"/>
    </row>
    <row r="332" spans="1:15" ht="14.25" customHeight="1" x14ac:dyDescent="0.2">
      <c r="A332" s="20">
        <v>2011</v>
      </c>
      <c r="B332" s="21">
        <v>42608</v>
      </c>
      <c r="C332" s="22" t="s">
        <v>28</v>
      </c>
      <c r="D332" s="20">
        <v>13</v>
      </c>
      <c r="E332" s="20">
        <v>3</v>
      </c>
      <c r="F332" s="20" t="s">
        <v>6</v>
      </c>
      <c r="G332" s="20">
        <v>1</v>
      </c>
      <c r="H332" s="20"/>
      <c r="I332" s="20"/>
      <c r="J332" s="20"/>
      <c r="K332" s="23" t="s">
        <v>16</v>
      </c>
      <c r="L332" s="22" t="s">
        <v>28</v>
      </c>
      <c r="M332" s="24" t="s">
        <v>41</v>
      </c>
      <c r="N332" s="22" t="s">
        <v>116</v>
      </c>
      <c r="O332" s="22"/>
    </row>
    <row r="333" spans="1:15" ht="14.25" customHeight="1" x14ac:dyDescent="0.2">
      <c r="A333" s="20">
        <v>2011</v>
      </c>
      <c r="B333" s="21">
        <v>42615</v>
      </c>
      <c r="C333" s="22" t="s">
        <v>29</v>
      </c>
      <c r="D333" s="20">
        <v>9</v>
      </c>
      <c r="E333" s="20">
        <v>55</v>
      </c>
      <c r="F333" s="20" t="s">
        <v>7</v>
      </c>
      <c r="G333" s="20"/>
      <c r="H333" s="20">
        <v>1</v>
      </c>
      <c r="I333" s="20"/>
      <c r="J333" s="20"/>
      <c r="K333" s="23" t="s">
        <v>21</v>
      </c>
      <c r="L333" s="22" t="s">
        <v>22</v>
      </c>
      <c r="M333" s="24" t="s">
        <v>134</v>
      </c>
      <c r="N333" s="22" t="s">
        <v>116</v>
      </c>
      <c r="O333" s="22"/>
    </row>
    <row r="334" spans="1:15" ht="14.25" customHeight="1" x14ac:dyDescent="0.2">
      <c r="A334" s="20">
        <v>2011</v>
      </c>
      <c r="B334" s="21">
        <v>42629</v>
      </c>
      <c r="C334" s="22" t="s">
        <v>109</v>
      </c>
      <c r="D334" s="20">
        <v>21</v>
      </c>
      <c r="E334" s="20">
        <v>28</v>
      </c>
      <c r="F334" s="20" t="s">
        <v>7</v>
      </c>
      <c r="G334" s="20"/>
      <c r="H334" s="20">
        <v>1</v>
      </c>
      <c r="I334" s="20"/>
      <c r="J334" s="20"/>
      <c r="K334" s="23" t="s">
        <v>16</v>
      </c>
      <c r="L334" s="22" t="s">
        <v>110</v>
      </c>
      <c r="M334" s="24"/>
      <c r="N334" s="22" t="s">
        <v>116</v>
      </c>
      <c r="O334" s="22"/>
    </row>
    <row r="335" spans="1:15" ht="14.25" customHeight="1" x14ac:dyDescent="0.2">
      <c r="A335" s="20">
        <v>2011</v>
      </c>
      <c r="B335" s="21">
        <v>42639</v>
      </c>
      <c r="C335" s="22" t="s">
        <v>106</v>
      </c>
      <c r="D335" s="20">
        <v>28</v>
      </c>
      <c r="E335" s="20">
        <v>6</v>
      </c>
      <c r="F335" s="20" t="s">
        <v>6</v>
      </c>
      <c r="G335" s="20">
        <v>1</v>
      </c>
      <c r="H335" s="20"/>
      <c r="I335" s="20"/>
      <c r="J335" s="20"/>
      <c r="K335" s="23" t="s">
        <v>16</v>
      </c>
      <c r="L335" s="22" t="s">
        <v>20</v>
      </c>
      <c r="M335" s="24"/>
      <c r="N335" s="22" t="s">
        <v>116</v>
      </c>
      <c r="O335" s="22"/>
    </row>
    <row r="336" spans="1:15" ht="14.25" customHeight="1" x14ac:dyDescent="0.2">
      <c r="A336" s="20">
        <v>2011</v>
      </c>
      <c r="B336" s="21">
        <v>42643</v>
      </c>
      <c r="C336" s="22" t="s">
        <v>88</v>
      </c>
      <c r="D336" s="20">
        <v>12</v>
      </c>
      <c r="E336" s="20">
        <v>56</v>
      </c>
      <c r="F336" s="20" t="s">
        <v>7</v>
      </c>
      <c r="G336" s="20"/>
      <c r="H336" s="20">
        <v>1</v>
      </c>
      <c r="I336" s="20"/>
      <c r="J336" s="20"/>
      <c r="K336" s="23" t="s">
        <v>21</v>
      </c>
      <c r="L336" s="22" t="s">
        <v>22</v>
      </c>
      <c r="M336" s="24" t="s">
        <v>134</v>
      </c>
      <c r="N336" s="22" t="s">
        <v>116</v>
      </c>
      <c r="O336" s="22"/>
    </row>
    <row r="337" spans="1:15" ht="14.25" customHeight="1" x14ac:dyDescent="0.2">
      <c r="A337" s="20">
        <v>2011</v>
      </c>
      <c r="B337" s="21">
        <v>42649</v>
      </c>
      <c r="C337" s="22" t="s">
        <v>20</v>
      </c>
      <c r="D337" s="20">
        <v>19</v>
      </c>
      <c r="E337" s="20">
        <v>21</v>
      </c>
      <c r="F337" s="20" t="s">
        <v>7</v>
      </c>
      <c r="G337" s="20"/>
      <c r="H337" s="20">
        <v>1</v>
      </c>
      <c r="I337" s="20"/>
      <c r="J337" s="20"/>
      <c r="K337" s="23" t="s">
        <v>16</v>
      </c>
      <c r="L337" s="22" t="s">
        <v>20</v>
      </c>
      <c r="M337" s="24" t="s">
        <v>24</v>
      </c>
      <c r="N337" s="22" t="s">
        <v>116</v>
      </c>
      <c r="O337" s="22"/>
    </row>
    <row r="338" spans="1:15" ht="14.25" customHeight="1" x14ac:dyDescent="0.2">
      <c r="A338" s="20">
        <v>2011</v>
      </c>
      <c r="B338" s="21">
        <v>42657</v>
      </c>
      <c r="C338" s="22" t="s">
        <v>48</v>
      </c>
      <c r="D338" s="20">
        <v>27</v>
      </c>
      <c r="E338" s="20">
        <v>10</v>
      </c>
      <c r="F338" s="20" t="s">
        <v>6</v>
      </c>
      <c r="G338" s="20">
        <v>1</v>
      </c>
      <c r="H338" s="20"/>
      <c r="I338" s="20"/>
      <c r="J338" s="20"/>
      <c r="K338" s="23" t="s">
        <v>21</v>
      </c>
      <c r="L338" s="22" t="s">
        <v>22</v>
      </c>
      <c r="M338" s="24" t="s">
        <v>134</v>
      </c>
      <c r="N338" s="22" t="s">
        <v>116</v>
      </c>
      <c r="O338" s="22"/>
    </row>
    <row r="339" spans="1:15" ht="14.25" customHeight="1" x14ac:dyDescent="0.2">
      <c r="A339" s="20">
        <v>2011</v>
      </c>
      <c r="B339" s="21">
        <v>42664</v>
      </c>
      <c r="C339" s="22" t="s">
        <v>31</v>
      </c>
      <c r="D339" s="20">
        <v>1</v>
      </c>
      <c r="E339" s="20">
        <v>0</v>
      </c>
      <c r="F339" s="20" t="s">
        <v>6</v>
      </c>
      <c r="G339" s="20">
        <v>1</v>
      </c>
      <c r="H339" s="20"/>
      <c r="I339" s="20"/>
      <c r="J339" s="20"/>
      <c r="K339" s="23" t="s">
        <v>16</v>
      </c>
      <c r="L339" s="22" t="s">
        <v>42</v>
      </c>
      <c r="M339" s="24"/>
      <c r="N339" s="22" t="s">
        <v>116</v>
      </c>
      <c r="O339" s="22" t="s">
        <v>133</v>
      </c>
    </row>
    <row r="340" spans="1:15" ht="14.25" customHeight="1" x14ac:dyDescent="0.2">
      <c r="A340" s="20">
        <v>2011</v>
      </c>
      <c r="B340" s="21">
        <v>42671</v>
      </c>
      <c r="C340" s="22" t="s">
        <v>83</v>
      </c>
      <c r="D340" s="20">
        <v>7</v>
      </c>
      <c r="E340" s="20">
        <v>19</v>
      </c>
      <c r="F340" s="20" t="s">
        <v>7</v>
      </c>
      <c r="G340" s="20"/>
      <c r="H340" s="20">
        <v>1</v>
      </c>
      <c r="I340" s="20"/>
      <c r="J340" s="20"/>
      <c r="K340" s="23" t="s">
        <v>21</v>
      </c>
      <c r="L340" s="22" t="s">
        <v>22</v>
      </c>
      <c r="M340" s="24" t="s">
        <v>134</v>
      </c>
      <c r="N340" s="22" t="s">
        <v>116</v>
      </c>
      <c r="O340" s="22"/>
    </row>
    <row r="341" spans="1:15" ht="14.25" customHeight="1" x14ac:dyDescent="0.2">
      <c r="A341" s="20">
        <v>2011</v>
      </c>
      <c r="B341" s="21">
        <v>42678</v>
      </c>
      <c r="C341" s="22" t="s">
        <v>96</v>
      </c>
      <c r="D341" s="20">
        <v>8</v>
      </c>
      <c r="E341" s="20">
        <v>3</v>
      </c>
      <c r="F341" s="20" t="s">
        <v>6</v>
      </c>
      <c r="G341" s="20">
        <v>1</v>
      </c>
      <c r="H341" s="20"/>
      <c r="I341" s="20"/>
      <c r="J341" s="20"/>
      <c r="K341" s="23" t="s">
        <v>21</v>
      </c>
      <c r="L341" s="22" t="s">
        <v>22</v>
      </c>
      <c r="M341" s="24" t="s">
        <v>134</v>
      </c>
      <c r="N341" s="22" t="s">
        <v>116</v>
      </c>
      <c r="O341" s="22"/>
    </row>
    <row r="342" spans="1:15" ht="14.25" customHeight="1" x14ac:dyDescent="0.2">
      <c r="A342" s="25">
        <v>2012</v>
      </c>
      <c r="B342" s="26">
        <v>42606</v>
      </c>
      <c r="C342" s="27" t="s">
        <v>28</v>
      </c>
      <c r="D342" s="25">
        <v>28</v>
      </c>
      <c r="E342" s="25">
        <v>10</v>
      </c>
      <c r="F342" s="25" t="s">
        <v>6</v>
      </c>
      <c r="G342" s="25">
        <v>1</v>
      </c>
      <c r="H342" s="25"/>
      <c r="I342" s="25"/>
      <c r="J342" s="25"/>
      <c r="K342" s="28" t="s">
        <v>16</v>
      </c>
      <c r="L342" s="27" t="s">
        <v>28</v>
      </c>
      <c r="M342" s="29" t="s">
        <v>41</v>
      </c>
      <c r="N342" s="27" t="s">
        <v>116</v>
      </c>
      <c r="O342" s="27"/>
    </row>
    <row r="343" spans="1:15" ht="14.25" customHeight="1" x14ac:dyDescent="0.2">
      <c r="A343" s="25">
        <v>2012</v>
      </c>
      <c r="B343" s="26">
        <v>42613</v>
      </c>
      <c r="C343" s="27" t="s">
        <v>29</v>
      </c>
      <c r="D343" s="25">
        <v>8</v>
      </c>
      <c r="E343" s="25">
        <v>13</v>
      </c>
      <c r="F343" s="25" t="s">
        <v>7</v>
      </c>
      <c r="G343" s="25"/>
      <c r="H343" s="25">
        <v>1</v>
      </c>
      <c r="I343" s="25"/>
      <c r="J343" s="25"/>
      <c r="K343" s="28" t="s">
        <v>16</v>
      </c>
      <c r="L343" s="27" t="s">
        <v>28</v>
      </c>
      <c r="M343" s="29"/>
      <c r="N343" s="27" t="s">
        <v>116</v>
      </c>
      <c r="O343" s="27"/>
    </row>
    <row r="344" spans="1:15" ht="14.25" customHeight="1" x14ac:dyDescent="0.2">
      <c r="A344" s="25">
        <v>2012</v>
      </c>
      <c r="B344" s="26">
        <v>42627</v>
      </c>
      <c r="C344" s="27" t="s">
        <v>109</v>
      </c>
      <c r="D344" s="25">
        <v>14</v>
      </c>
      <c r="E344" s="25">
        <v>33</v>
      </c>
      <c r="F344" s="25" t="s">
        <v>7</v>
      </c>
      <c r="G344" s="25"/>
      <c r="H344" s="25">
        <v>1</v>
      </c>
      <c r="I344" s="25"/>
      <c r="J344" s="25"/>
      <c r="K344" s="28" t="s">
        <v>16</v>
      </c>
      <c r="L344" s="27" t="s">
        <v>110</v>
      </c>
      <c r="M344" s="29"/>
      <c r="N344" s="27" t="s">
        <v>116</v>
      </c>
      <c r="O344" s="27"/>
    </row>
    <row r="345" spans="1:15" ht="14.25" customHeight="1" x14ac:dyDescent="0.2">
      <c r="A345" s="25">
        <v>2012</v>
      </c>
      <c r="B345" s="26">
        <v>42634</v>
      </c>
      <c r="C345" s="27" t="s">
        <v>106</v>
      </c>
      <c r="D345" s="25">
        <v>32</v>
      </c>
      <c r="E345" s="25">
        <v>0</v>
      </c>
      <c r="F345" s="25" t="s">
        <v>6</v>
      </c>
      <c r="G345" s="25">
        <v>1</v>
      </c>
      <c r="H345" s="25"/>
      <c r="I345" s="25"/>
      <c r="J345" s="25"/>
      <c r="K345" s="28" t="s">
        <v>16</v>
      </c>
      <c r="L345" s="27" t="s">
        <v>20</v>
      </c>
      <c r="M345" s="29"/>
      <c r="N345" s="27" t="s">
        <v>116</v>
      </c>
      <c r="O345" s="27"/>
    </row>
    <row r="346" spans="1:15" ht="14.25" customHeight="1" x14ac:dyDescent="0.2">
      <c r="A346" s="25">
        <v>2012</v>
      </c>
      <c r="B346" s="26">
        <v>42641</v>
      </c>
      <c r="C346" s="27" t="s">
        <v>88</v>
      </c>
      <c r="D346" s="25">
        <v>14</v>
      </c>
      <c r="E346" s="25">
        <v>30</v>
      </c>
      <c r="F346" s="25" t="s">
        <v>7</v>
      </c>
      <c r="G346" s="25"/>
      <c r="H346" s="25">
        <v>1</v>
      </c>
      <c r="I346" s="25"/>
      <c r="J346" s="25"/>
      <c r="K346" s="28" t="s">
        <v>16</v>
      </c>
      <c r="L346" s="27" t="s">
        <v>40</v>
      </c>
      <c r="M346" s="29"/>
      <c r="N346" s="27" t="s">
        <v>116</v>
      </c>
      <c r="O346" s="27"/>
    </row>
    <row r="347" spans="1:15" ht="14.25" customHeight="1" x14ac:dyDescent="0.2">
      <c r="A347" s="25">
        <v>2012</v>
      </c>
      <c r="B347" s="26">
        <v>42648</v>
      </c>
      <c r="C347" s="27" t="s">
        <v>20</v>
      </c>
      <c r="D347" s="25">
        <v>18</v>
      </c>
      <c r="E347" s="25">
        <v>16</v>
      </c>
      <c r="F347" s="25" t="s">
        <v>6</v>
      </c>
      <c r="G347" s="25">
        <v>1</v>
      </c>
      <c r="H347" s="25"/>
      <c r="I347" s="25"/>
      <c r="J347" s="25"/>
      <c r="K347" s="28" t="s">
        <v>16</v>
      </c>
      <c r="L347" s="27" t="s">
        <v>20</v>
      </c>
      <c r="M347" s="29"/>
      <c r="N347" s="27" t="s">
        <v>116</v>
      </c>
      <c r="O347" s="27"/>
    </row>
    <row r="348" spans="1:15" ht="14.25" customHeight="1" x14ac:dyDescent="0.2">
      <c r="A348" s="25">
        <v>2012</v>
      </c>
      <c r="B348" s="26">
        <v>42655</v>
      </c>
      <c r="C348" s="27" t="s">
        <v>48</v>
      </c>
      <c r="D348" s="25">
        <v>35</v>
      </c>
      <c r="E348" s="25">
        <v>0</v>
      </c>
      <c r="F348" s="25" t="s">
        <v>6</v>
      </c>
      <c r="G348" s="25">
        <v>1</v>
      </c>
      <c r="H348" s="25"/>
      <c r="I348" s="25"/>
      <c r="J348" s="25"/>
      <c r="K348" s="28" t="s">
        <v>16</v>
      </c>
      <c r="L348" s="27" t="s">
        <v>40</v>
      </c>
      <c r="M348" s="29"/>
      <c r="N348" s="27" t="s">
        <v>116</v>
      </c>
      <c r="O348" s="27"/>
    </row>
    <row r="349" spans="1:15" ht="14.25" customHeight="1" x14ac:dyDescent="0.2">
      <c r="A349" s="25">
        <v>2012</v>
      </c>
      <c r="B349" s="26">
        <v>42662</v>
      </c>
      <c r="C349" s="27" t="s">
        <v>31</v>
      </c>
      <c r="D349" s="25">
        <v>48</v>
      </c>
      <c r="E349" s="25">
        <v>13</v>
      </c>
      <c r="F349" s="25" t="s">
        <v>6</v>
      </c>
      <c r="G349" s="25">
        <v>1</v>
      </c>
      <c r="H349" s="25"/>
      <c r="I349" s="25"/>
      <c r="J349" s="25"/>
      <c r="K349" s="28" t="s">
        <v>16</v>
      </c>
      <c r="L349" s="27" t="s">
        <v>42</v>
      </c>
      <c r="M349" s="29"/>
      <c r="N349" s="27" t="s">
        <v>116</v>
      </c>
      <c r="O349" s="27"/>
    </row>
    <row r="350" spans="1:15" ht="14.25" customHeight="1" x14ac:dyDescent="0.2">
      <c r="A350" s="25">
        <v>2012</v>
      </c>
      <c r="B350" s="26">
        <v>42669</v>
      </c>
      <c r="C350" s="27" t="s">
        <v>83</v>
      </c>
      <c r="D350" s="25">
        <v>27</v>
      </c>
      <c r="E350" s="25">
        <v>21</v>
      </c>
      <c r="F350" s="25" t="s">
        <v>6</v>
      </c>
      <c r="G350" s="25">
        <v>1</v>
      </c>
      <c r="H350" s="25"/>
      <c r="I350" s="25"/>
      <c r="J350" s="25" t="s">
        <v>59</v>
      </c>
      <c r="K350" s="28" t="s">
        <v>16</v>
      </c>
      <c r="L350" s="27" t="s">
        <v>20</v>
      </c>
      <c r="M350" s="29"/>
      <c r="N350" s="27" t="s">
        <v>116</v>
      </c>
      <c r="O350" s="27"/>
    </row>
    <row r="351" spans="1:15" ht="14.25" customHeight="1" x14ac:dyDescent="0.2">
      <c r="A351" s="25">
        <v>2012</v>
      </c>
      <c r="B351" s="26">
        <v>42676</v>
      </c>
      <c r="C351" s="27" t="s">
        <v>96</v>
      </c>
      <c r="D351" s="25">
        <v>19</v>
      </c>
      <c r="E351" s="25">
        <v>0</v>
      </c>
      <c r="F351" s="25" t="s">
        <v>6</v>
      </c>
      <c r="G351" s="25">
        <v>1</v>
      </c>
      <c r="H351" s="25"/>
      <c r="I351" s="25"/>
      <c r="J351" s="25"/>
      <c r="K351" s="28" t="s">
        <v>16</v>
      </c>
      <c r="L351" s="27" t="s">
        <v>20</v>
      </c>
      <c r="M351" s="29"/>
      <c r="N351" s="27" t="s">
        <v>116</v>
      </c>
      <c r="O351" s="27"/>
    </row>
    <row r="352" spans="1:15" ht="14.25" customHeight="1" x14ac:dyDescent="0.2">
      <c r="A352" s="25">
        <v>2012</v>
      </c>
      <c r="B352" s="26">
        <v>42690</v>
      </c>
      <c r="C352" s="27" t="s">
        <v>117</v>
      </c>
      <c r="D352" s="25">
        <v>13</v>
      </c>
      <c r="E352" s="25">
        <v>14</v>
      </c>
      <c r="F352" s="25" t="s">
        <v>7</v>
      </c>
      <c r="G352" s="25"/>
      <c r="H352" s="25">
        <v>1</v>
      </c>
      <c r="I352" s="25"/>
      <c r="J352" s="25"/>
      <c r="K352" s="28" t="s">
        <v>68</v>
      </c>
      <c r="L352" s="27" t="s">
        <v>20</v>
      </c>
      <c r="M352" s="29" t="s">
        <v>118</v>
      </c>
      <c r="N352" s="27" t="s">
        <v>116</v>
      </c>
      <c r="O352" s="27" t="s">
        <v>92</v>
      </c>
    </row>
    <row r="353" spans="1:15" ht="14.25" customHeight="1" x14ac:dyDescent="0.2">
      <c r="A353" s="20">
        <v>2013</v>
      </c>
      <c r="B353" s="21">
        <v>42612</v>
      </c>
      <c r="C353" s="22" t="s">
        <v>23</v>
      </c>
      <c r="D353" s="20">
        <v>14</v>
      </c>
      <c r="E353" s="20">
        <v>39</v>
      </c>
      <c r="F353" s="20" t="s">
        <v>7</v>
      </c>
      <c r="G353" s="20"/>
      <c r="H353" s="20">
        <v>1</v>
      </c>
      <c r="I353" s="20"/>
      <c r="J353" s="20"/>
      <c r="K353" s="23" t="s">
        <v>16</v>
      </c>
      <c r="L353" s="22" t="s">
        <v>40</v>
      </c>
      <c r="M353" s="24"/>
      <c r="N353" s="22" t="s">
        <v>94</v>
      </c>
      <c r="O353" s="22"/>
    </row>
    <row r="354" spans="1:15" ht="14.25" customHeight="1" x14ac:dyDescent="0.2">
      <c r="A354" s="20">
        <v>2013</v>
      </c>
      <c r="B354" s="21">
        <v>42625</v>
      </c>
      <c r="C354" s="22" t="s">
        <v>48</v>
      </c>
      <c r="D354" s="20">
        <v>32</v>
      </c>
      <c r="E354" s="20">
        <v>13</v>
      </c>
      <c r="F354" s="20" t="s">
        <v>6</v>
      </c>
      <c r="G354" s="20">
        <v>1</v>
      </c>
      <c r="H354" s="20"/>
      <c r="I354" s="20"/>
      <c r="J354" s="20"/>
      <c r="K354" s="23" t="s">
        <v>21</v>
      </c>
      <c r="L354" s="22" t="s">
        <v>22</v>
      </c>
      <c r="M354" s="24" t="s">
        <v>134</v>
      </c>
      <c r="N354" s="22" t="s">
        <v>94</v>
      </c>
      <c r="O354" s="22"/>
    </row>
    <row r="355" spans="1:15" ht="14.25" customHeight="1" x14ac:dyDescent="0.2">
      <c r="A355" s="20">
        <v>2013</v>
      </c>
      <c r="B355" s="21">
        <v>42633</v>
      </c>
      <c r="C355" s="22" t="s">
        <v>88</v>
      </c>
      <c r="D355" s="20">
        <v>26</v>
      </c>
      <c r="E355" s="20">
        <v>7</v>
      </c>
      <c r="F355" s="20" t="s">
        <v>6</v>
      </c>
      <c r="G355" s="20">
        <v>1</v>
      </c>
      <c r="H355" s="20"/>
      <c r="I355" s="20"/>
      <c r="J355" s="20"/>
      <c r="K355" s="23" t="s">
        <v>21</v>
      </c>
      <c r="L355" s="22" t="s">
        <v>22</v>
      </c>
      <c r="M355" s="24" t="s">
        <v>134</v>
      </c>
      <c r="N355" s="22" t="s">
        <v>94</v>
      </c>
      <c r="O355" s="22"/>
    </row>
    <row r="356" spans="1:15" ht="14.25" customHeight="1" x14ac:dyDescent="0.2">
      <c r="A356" s="20">
        <v>2013</v>
      </c>
      <c r="B356" s="21">
        <v>42640</v>
      </c>
      <c r="C356" s="22" t="s">
        <v>109</v>
      </c>
      <c r="D356" s="20">
        <v>9</v>
      </c>
      <c r="E356" s="20">
        <v>10</v>
      </c>
      <c r="F356" s="20" t="s">
        <v>7</v>
      </c>
      <c r="G356" s="20"/>
      <c r="H356" s="20">
        <v>1</v>
      </c>
      <c r="I356" s="20"/>
      <c r="J356" s="20"/>
      <c r="K356" s="23" t="s">
        <v>16</v>
      </c>
      <c r="L356" s="22" t="s">
        <v>110</v>
      </c>
      <c r="M356" s="24"/>
      <c r="N356" s="22" t="s">
        <v>94</v>
      </c>
      <c r="O356" s="22"/>
    </row>
    <row r="357" spans="1:15" ht="14.25" customHeight="1" x14ac:dyDescent="0.2">
      <c r="A357" s="20">
        <v>2013</v>
      </c>
      <c r="B357" s="21">
        <v>42647</v>
      </c>
      <c r="C357" s="22" t="s">
        <v>119</v>
      </c>
      <c r="D357" s="20">
        <v>6</v>
      </c>
      <c r="E357" s="20">
        <v>45</v>
      </c>
      <c r="F357" s="20" t="s">
        <v>7</v>
      </c>
      <c r="G357" s="20"/>
      <c r="H357" s="20">
        <v>1</v>
      </c>
      <c r="I357" s="20"/>
      <c r="J357" s="20"/>
      <c r="K357" s="23" t="s">
        <v>16</v>
      </c>
      <c r="L357" s="22" t="s">
        <v>120</v>
      </c>
      <c r="M357" s="24"/>
      <c r="N357" s="22" t="s">
        <v>94</v>
      </c>
      <c r="O357" s="22"/>
    </row>
    <row r="358" spans="1:15" ht="14.25" customHeight="1" x14ac:dyDescent="0.2">
      <c r="A358" s="20">
        <v>2013</v>
      </c>
      <c r="B358" s="21">
        <v>42654</v>
      </c>
      <c r="C358" s="22" t="s">
        <v>96</v>
      </c>
      <c r="D358" s="20">
        <v>0</v>
      </c>
      <c r="E358" s="20">
        <v>16</v>
      </c>
      <c r="F358" s="20" t="s">
        <v>7</v>
      </c>
      <c r="G358" s="20"/>
      <c r="H358" s="20">
        <v>1</v>
      </c>
      <c r="I358" s="20"/>
      <c r="J358" s="20"/>
      <c r="K358" s="23" t="s">
        <v>21</v>
      </c>
      <c r="L358" s="22" t="s">
        <v>22</v>
      </c>
      <c r="M358" s="24" t="s">
        <v>134</v>
      </c>
      <c r="N358" s="22" t="s">
        <v>94</v>
      </c>
      <c r="O358" s="22"/>
    </row>
    <row r="359" spans="1:15" ht="14.25" customHeight="1" x14ac:dyDescent="0.2">
      <c r="A359" s="20">
        <v>2013</v>
      </c>
      <c r="B359" s="21">
        <v>42661</v>
      </c>
      <c r="C359" s="22" t="s">
        <v>31</v>
      </c>
      <c r="D359" s="20">
        <v>30</v>
      </c>
      <c r="E359" s="20">
        <v>8</v>
      </c>
      <c r="F359" s="20" t="s">
        <v>6</v>
      </c>
      <c r="G359" s="20">
        <v>1</v>
      </c>
      <c r="H359" s="20"/>
      <c r="I359" s="20"/>
      <c r="J359" s="20"/>
      <c r="K359" s="23" t="s">
        <v>21</v>
      </c>
      <c r="L359" s="22" t="s">
        <v>22</v>
      </c>
      <c r="M359" s="24" t="s">
        <v>134</v>
      </c>
      <c r="N359" s="22" t="s">
        <v>94</v>
      </c>
      <c r="O359" s="22"/>
    </row>
    <row r="360" spans="1:15" ht="14.25" customHeight="1" x14ac:dyDescent="0.2">
      <c r="A360" s="20">
        <v>2013</v>
      </c>
      <c r="B360" s="21">
        <v>42668</v>
      </c>
      <c r="C360" s="22" t="s">
        <v>20</v>
      </c>
      <c r="D360" s="20">
        <v>0</v>
      </c>
      <c r="E360" s="20">
        <v>27</v>
      </c>
      <c r="F360" s="20" t="s">
        <v>7</v>
      </c>
      <c r="G360" s="20"/>
      <c r="H360" s="20">
        <v>1</v>
      </c>
      <c r="I360" s="20"/>
      <c r="J360" s="20"/>
      <c r="K360" s="23" t="s">
        <v>16</v>
      </c>
      <c r="L360" s="22" t="s">
        <v>20</v>
      </c>
      <c r="M360" s="24" t="s">
        <v>24</v>
      </c>
      <c r="N360" s="22" t="s">
        <v>94</v>
      </c>
      <c r="O360" s="22"/>
    </row>
    <row r="361" spans="1:15" ht="14.25" customHeight="1" x14ac:dyDescent="0.2">
      <c r="A361" s="20">
        <v>2013</v>
      </c>
      <c r="B361" s="21">
        <v>42675</v>
      </c>
      <c r="C361" s="22" t="s">
        <v>83</v>
      </c>
      <c r="D361" s="20">
        <v>0</v>
      </c>
      <c r="E361" s="20">
        <v>44</v>
      </c>
      <c r="F361" s="20" t="s">
        <v>7</v>
      </c>
      <c r="G361" s="20"/>
      <c r="H361" s="20">
        <v>1</v>
      </c>
      <c r="I361" s="20"/>
      <c r="J361" s="20"/>
      <c r="K361" s="23" t="s">
        <v>21</v>
      </c>
      <c r="L361" s="22" t="s">
        <v>22</v>
      </c>
      <c r="M361" s="24" t="s">
        <v>134</v>
      </c>
      <c r="N361" s="22" t="s">
        <v>94</v>
      </c>
      <c r="O361" s="22"/>
    </row>
    <row r="362" spans="1:15" ht="14.25" customHeight="1" x14ac:dyDescent="0.2">
      <c r="A362" s="20">
        <v>2013</v>
      </c>
      <c r="B362" s="21">
        <v>42682</v>
      </c>
      <c r="C362" s="22" t="s">
        <v>106</v>
      </c>
      <c r="D362" s="20">
        <v>27</v>
      </c>
      <c r="E362" s="20">
        <v>13</v>
      </c>
      <c r="F362" s="20" t="s">
        <v>6</v>
      </c>
      <c r="G362" s="20">
        <v>1</v>
      </c>
      <c r="H362" s="20"/>
      <c r="I362" s="20"/>
      <c r="J362" s="20"/>
      <c r="K362" s="23" t="s">
        <v>21</v>
      </c>
      <c r="L362" s="22" t="s">
        <v>22</v>
      </c>
      <c r="M362" s="24" t="s">
        <v>134</v>
      </c>
      <c r="N362" s="22" t="s">
        <v>94</v>
      </c>
      <c r="O362" s="22"/>
    </row>
    <row r="363" spans="1:15" ht="14.25" customHeight="1" x14ac:dyDescent="0.2">
      <c r="A363" s="20">
        <v>2013</v>
      </c>
      <c r="B363" s="21">
        <v>42689</v>
      </c>
      <c r="C363" s="22" t="s">
        <v>117</v>
      </c>
      <c r="D363" s="20">
        <v>7</v>
      </c>
      <c r="E363" s="20">
        <v>21</v>
      </c>
      <c r="F363" s="20" t="s">
        <v>7</v>
      </c>
      <c r="G363" s="20"/>
      <c r="H363" s="20">
        <v>1</v>
      </c>
      <c r="I363" s="20"/>
      <c r="J363" s="20"/>
      <c r="K363" s="23" t="s">
        <v>16</v>
      </c>
      <c r="L363" s="22" t="s">
        <v>20</v>
      </c>
      <c r="M363" s="24"/>
      <c r="N363" s="22" t="s">
        <v>94</v>
      </c>
      <c r="O363" s="22" t="s">
        <v>92</v>
      </c>
    </row>
    <row r="364" spans="1:15" ht="14.25" customHeight="1" x14ac:dyDescent="0.2">
      <c r="A364" s="25">
        <v>2014</v>
      </c>
      <c r="B364" s="26">
        <v>42610</v>
      </c>
      <c r="C364" s="27" t="s">
        <v>23</v>
      </c>
      <c r="D364" s="25">
        <v>7</v>
      </c>
      <c r="E364" s="25">
        <v>17</v>
      </c>
      <c r="F364" s="25" t="s">
        <v>7</v>
      </c>
      <c r="G364" s="25"/>
      <c r="H364" s="25">
        <v>1</v>
      </c>
      <c r="I364" s="25"/>
      <c r="J364" s="25"/>
      <c r="K364" s="28" t="s">
        <v>21</v>
      </c>
      <c r="L364" s="27" t="s">
        <v>22</v>
      </c>
      <c r="M364" s="29" t="s">
        <v>134</v>
      </c>
      <c r="N364" s="27" t="s">
        <v>94</v>
      </c>
      <c r="O364" s="27"/>
    </row>
    <row r="365" spans="1:15" ht="14.25" customHeight="1" x14ac:dyDescent="0.2">
      <c r="A365" s="25">
        <v>2014</v>
      </c>
      <c r="B365" s="26">
        <v>42625</v>
      </c>
      <c r="C365" s="27" t="s">
        <v>48</v>
      </c>
      <c r="D365" s="25">
        <v>20</v>
      </c>
      <c r="E365" s="25">
        <v>14</v>
      </c>
      <c r="F365" s="25" t="s">
        <v>6</v>
      </c>
      <c r="G365" s="25">
        <v>1</v>
      </c>
      <c r="H365" s="25"/>
      <c r="I365" s="25"/>
      <c r="J365" s="25"/>
      <c r="K365" s="28" t="s">
        <v>16</v>
      </c>
      <c r="L365" s="27" t="s">
        <v>40</v>
      </c>
      <c r="M365" s="29"/>
      <c r="N365" s="27" t="s">
        <v>94</v>
      </c>
      <c r="O365" s="27"/>
    </row>
    <row r="366" spans="1:15" ht="14.25" customHeight="1" x14ac:dyDescent="0.2">
      <c r="A366" s="25">
        <v>2014</v>
      </c>
      <c r="B366" s="26">
        <v>42632</v>
      </c>
      <c r="C366" s="27" t="s">
        <v>88</v>
      </c>
      <c r="D366" s="25">
        <v>13</v>
      </c>
      <c r="E366" s="25">
        <v>3</v>
      </c>
      <c r="F366" s="25" t="s">
        <v>6</v>
      </c>
      <c r="G366" s="25">
        <v>1</v>
      </c>
      <c r="H366" s="25"/>
      <c r="I366" s="25"/>
      <c r="J366" s="25"/>
      <c r="K366" s="28" t="s">
        <v>16</v>
      </c>
      <c r="L366" s="27" t="s">
        <v>40</v>
      </c>
      <c r="M366" s="29"/>
      <c r="N366" s="27" t="s">
        <v>94</v>
      </c>
      <c r="O366" s="27"/>
    </row>
    <row r="367" spans="1:15" ht="14.25" customHeight="1" x14ac:dyDescent="0.2">
      <c r="A367" s="25">
        <v>2014</v>
      </c>
      <c r="B367" s="26">
        <v>42639</v>
      </c>
      <c r="C367" s="27" t="s">
        <v>109</v>
      </c>
      <c r="D367" s="25">
        <v>0</v>
      </c>
      <c r="E367" s="25">
        <v>25</v>
      </c>
      <c r="F367" s="25" t="s">
        <v>7</v>
      </c>
      <c r="G367" s="25"/>
      <c r="H367" s="25">
        <v>1</v>
      </c>
      <c r="I367" s="25"/>
      <c r="J367" s="25"/>
      <c r="K367" s="28" t="s">
        <v>21</v>
      </c>
      <c r="L367" s="27" t="s">
        <v>22</v>
      </c>
      <c r="M367" s="29" t="s">
        <v>134</v>
      </c>
      <c r="N367" s="27" t="s">
        <v>94</v>
      </c>
      <c r="O367" s="27"/>
    </row>
    <row r="368" spans="1:15" ht="14.25" customHeight="1" x14ac:dyDescent="0.2">
      <c r="A368" s="25">
        <v>2014</v>
      </c>
      <c r="B368" s="26">
        <v>42645</v>
      </c>
      <c r="C368" s="27" t="s">
        <v>119</v>
      </c>
      <c r="D368" s="25">
        <v>22</v>
      </c>
      <c r="E368" s="25">
        <v>43</v>
      </c>
      <c r="F368" s="25" t="s">
        <v>7</v>
      </c>
      <c r="G368" s="25"/>
      <c r="H368" s="25">
        <v>1</v>
      </c>
      <c r="I368" s="25"/>
      <c r="J368" s="25"/>
      <c r="K368" s="28" t="s">
        <v>21</v>
      </c>
      <c r="L368" s="27" t="s">
        <v>22</v>
      </c>
      <c r="M368" s="29" t="s">
        <v>134</v>
      </c>
      <c r="N368" s="27" t="s">
        <v>94</v>
      </c>
      <c r="O368" s="27"/>
    </row>
    <row r="369" spans="1:15" ht="14.25" customHeight="1" x14ac:dyDescent="0.2">
      <c r="A369" s="25">
        <v>2014</v>
      </c>
      <c r="B369" s="26">
        <v>42653</v>
      </c>
      <c r="C369" s="27" t="s">
        <v>96</v>
      </c>
      <c r="D369" s="25">
        <v>0</v>
      </c>
      <c r="E369" s="25">
        <v>14</v>
      </c>
      <c r="F369" s="25" t="s">
        <v>7</v>
      </c>
      <c r="G369" s="25"/>
      <c r="H369" s="25">
        <v>1</v>
      </c>
      <c r="I369" s="25"/>
      <c r="J369" s="25"/>
      <c r="K369" s="28" t="s">
        <v>16</v>
      </c>
      <c r="L369" s="27" t="s">
        <v>20</v>
      </c>
      <c r="M369" s="29"/>
      <c r="N369" s="27" t="s">
        <v>94</v>
      </c>
      <c r="O369" s="27"/>
    </row>
    <row r="370" spans="1:15" ht="14.25" customHeight="1" x14ac:dyDescent="0.2">
      <c r="A370" s="25">
        <v>2014</v>
      </c>
      <c r="B370" s="26">
        <v>42660</v>
      </c>
      <c r="C370" s="27" t="s">
        <v>31</v>
      </c>
      <c r="D370" s="25">
        <v>27</v>
      </c>
      <c r="E370" s="25">
        <v>12</v>
      </c>
      <c r="F370" s="25" t="s">
        <v>6</v>
      </c>
      <c r="G370" s="25">
        <v>1</v>
      </c>
      <c r="H370" s="25"/>
      <c r="I370" s="25"/>
      <c r="J370" s="25"/>
      <c r="K370" s="28" t="s">
        <v>21</v>
      </c>
      <c r="L370" s="27" t="s">
        <v>22</v>
      </c>
      <c r="M370" s="29" t="s">
        <v>134</v>
      </c>
      <c r="N370" s="27" t="s">
        <v>94</v>
      </c>
      <c r="O370" s="27"/>
    </row>
    <row r="371" spans="1:15" ht="14.25" customHeight="1" x14ac:dyDescent="0.2">
      <c r="A371" s="25">
        <v>2014</v>
      </c>
      <c r="B371" s="26">
        <v>42667</v>
      </c>
      <c r="C371" s="27" t="s">
        <v>20</v>
      </c>
      <c r="D371" s="25">
        <v>24</v>
      </c>
      <c r="E371" s="25">
        <v>27</v>
      </c>
      <c r="F371" s="25" t="s">
        <v>6</v>
      </c>
      <c r="G371" s="25">
        <v>1</v>
      </c>
      <c r="H371" s="25"/>
      <c r="I371" s="25"/>
      <c r="J371" s="25"/>
      <c r="K371" s="28" t="s">
        <v>21</v>
      </c>
      <c r="L371" s="27" t="s">
        <v>22</v>
      </c>
      <c r="M371" s="29" t="s">
        <v>134</v>
      </c>
      <c r="N371" s="27" t="s">
        <v>94</v>
      </c>
      <c r="O371" s="27"/>
    </row>
    <row r="372" spans="1:15" ht="14.25" customHeight="1" x14ac:dyDescent="0.2">
      <c r="A372" s="25">
        <v>2014</v>
      </c>
      <c r="B372" s="26">
        <v>42674</v>
      </c>
      <c r="C372" s="27" t="s">
        <v>83</v>
      </c>
      <c r="D372" s="25">
        <v>0</v>
      </c>
      <c r="E372" s="25">
        <v>34</v>
      </c>
      <c r="F372" s="25" t="s">
        <v>7</v>
      </c>
      <c r="G372" s="25"/>
      <c r="H372" s="25">
        <v>1</v>
      </c>
      <c r="I372" s="25"/>
      <c r="J372" s="25"/>
      <c r="K372" s="28" t="s">
        <v>16</v>
      </c>
      <c r="L372" s="27" t="s">
        <v>20</v>
      </c>
      <c r="M372" s="29"/>
      <c r="N372" s="27" t="s">
        <v>94</v>
      </c>
      <c r="O372" s="27"/>
    </row>
    <row r="373" spans="1:15" ht="14.25" customHeight="1" x14ac:dyDescent="0.2">
      <c r="A373" s="25">
        <v>2014</v>
      </c>
      <c r="B373" s="26">
        <v>42681</v>
      </c>
      <c r="C373" s="27" t="s">
        <v>106</v>
      </c>
      <c r="D373" s="25">
        <v>14</v>
      </c>
      <c r="E373" s="25">
        <v>0</v>
      </c>
      <c r="F373" s="25" t="s">
        <v>6</v>
      </c>
      <c r="G373" s="25">
        <v>1</v>
      </c>
      <c r="H373" s="25"/>
      <c r="I373" s="25"/>
      <c r="J373" s="25"/>
      <c r="K373" s="28" t="s">
        <v>16</v>
      </c>
      <c r="L373" s="27" t="s">
        <v>20</v>
      </c>
      <c r="M373" s="29"/>
      <c r="N373" s="27" t="s">
        <v>94</v>
      </c>
      <c r="O373" s="27"/>
    </row>
    <row r="374" spans="1:15" ht="14.25" customHeight="1" x14ac:dyDescent="0.2">
      <c r="A374" s="25">
        <v>2014</v>
      </c>
      <c r="B374" s="26">
        <v>42688</v>
      </c>
      <c r="C374" s="27" t="s">
        <v>121</v>
      </c>
      <c r="D374" s="25">
        <v>31</v>
      </c>
      <c r="E374" s="25">
        <v>28</v>
      </c>
      <c r="F374" s="25" t="s">
        <v>6</v>
      </c>
      <c r="G374" s="25">
        <v>1</v>
      </c>
      <c r="H374" s="25"/>
      <c r="I374" s="25"/>
      <c r="J374" s="25"/>
      <c r="K374" s="28" t="s">
        <v>21</v>
      </c>
      <c r="L374" s="27" t="s">
        <v>22</v>
      </c>
      <c r="M374" s="29" t="s">
        <v>134</v>
      </c>
      <c r="N374" s="27" t="s">
        <v>94</v>
      </c>
      <c r="O374" s="27" t="s">
        <v>58</v>
      </c>
    </row>
    <row r="375" spans="1:15" ht="14.25" customHeight="1" x14ac:dyDescent="0.2">
      <c r="A375" s="25">
        <v>2014</v>
      </c>
      <c r="B375" s="26">
        <v>42695</v>
      </c>
      <c r="C375" s="27" t="s">
        <v>122</v>
      </c>
      <c r="D375" s="25">
        <v>6</v>
      </c>
      <c r="E375" s="25">
        <v>42</v>
      </c>
      <c r="F375" s="25" t="s">
        <v>7</v>
      </c>
      <c r="G375" s="25"/>
      <c r="H375" s="25">
        <v>1</v>
      </c>
      <c r="I375" s="25"/>
      <c r="J375" s="25"/>
      <c r="K375" s="28" t="s">
        <v>16</v>
      </c>
      <c r="L375" s="27" t="s">
        <v>123</v>
      </c>
      <c r="M375" s="29"/>
      <c r="N375" s="27" t="s">
        <v>94</v>
      </c>
      <c r="O375" s="27" t="s">
        <v>124</v>
      </c>
    </row>
    <row r="376" spans="1:15" ht="14.25" customHeight="1" x14ac:dyDescent="0.2">
      <c r="A376" s="20">
        <v>2015</v>
      </c>
      <c r="B376" s="21">
        <v>42610</v>
      </c>
      <c r="C376" s="22" t="s">
        <v>31</v>
      </c>
      <c r="D376" s="20">
        <v>46</v>
      </c>
      <c r="E376" s="20">
        <v>20</v>
      </c>
      <c r="F376" s="20" t="s">
        <v>6</v>
      </c>
      <c r="G376" s="20">
        <v>1</v>
      </c>
      <c r="H376" s="20"/>
      <c r="I376" s="20"/>
      <c r="J376" s="20"/>
      <c r="K376" s="23" t="s">
        <v>21</v>
      </c>
      <c r="L376" s="22" t="s">
        <v>22</v>
      </c>
      <c r="M376" s="24" t="s">
        <v>134</v>
      </c>
      <c r="N376" s="22" t="s">
        <v>94</v>
      </c>
      <c r="O376" s="22"/>
    </row>
    <row r="377" spans="1:15" ht="14.25" customHeight="1" x14ac:dyDescent="0.2">
      <c r="A377" s="20">
        <v>2015</v>
      </c>
      <c r="B377" s="21">
        <v>42617</v>
      </c>
      <c r="C377" s="22" t="s">
        <v>106</v>
      </c>
      <c r="D377" s="20">
        <v>20</v>
      </c>
      <c r="E377" s="20">
        <v>27</v>
      </c>
      <c r="F377" s="20" t="s">
        <v>7</v>
      </c>
      <c r="G377" s="20"/>
      <c r="H377" s="20">
        <v>1</v>
      </c>
      <c r="I377" s="20"/>
      <c r="J377" s="20"/>
      <c r="K377" s="23" t="s">
        <v>16</v>
      </c>
      <c r="L377" s="22" t="s">
        <v>20</v>
      </c>
      <c r="M377" s="24"/>
      <c r="N377" s="22" t="s">
        <v>94</v>
      </c>
      <c r="O377" s="22"/>
    </row>
    <row r="378" spans="1:15" ht="14.25" customHeight="1" x14ac:dyDescent="0.2">
      <c r="A378" s="20">
        <v>2015</v>
      </c>
      <c r="B378" s="21">
        <v>42624</v>
      </c>
      <c r="C378" s="22" t="s">
        <v>88</v>
      </c>
      <c r="D378" s="20">
        <v>14</v>
      </c>
      <c r="E378" s="20">
        <v>12</v>
      </c>
      <c r="F378" s="20" t="s">
        <v>6</v>
      </c>
      <c r="G378" s="20">
        <v>1</v>
      </c>
      <c r="H378" s="20"/>
      <c r="I378" s="20"/>
      <c r="J378" s="20"/>
      <c r="K378" s="23" t="s">
        <v>21</v>
      </c>
      <c r="L378" s="22" t="s">
        <v>22</v>
      </c>
      <c r="M378" s="24" t="s">
        <v>134</v>
      </c>
      <c r="N378" s="22" t="s">
        <v>94</v>
      </c>
      <c r="O378" s="22"/>
    </row>
    <row r="379" spans="1:15" ht="14.25" customHeight="1" x14ac:dyDescent="0.2">
      <c r="A379" s="20">
        <v>2015</v>
      </c>
      <c r="B379" s="21">
        <v>42638</v>
      </c>
      <c r="C379" s="22" t="s">
        <v>23</v>
      </c>
      <c r="D379" s="20">
        <v>45</v>
      </c>
      <c r="E379" s="20">
        <v>7</v>
      </c>
      <c r="F379" s="20" t="s">
        <v>6</v>
      </c>
      <c r="G379" s="20">
        <v>1</v>
      </c>
      <c r="H379" s="20"/>
      <c r="I379" s="20"/>
      <c r="J379" s="20"/>
      <c r="K379" s="23" t="s">
        <v>21</v>
      </c>
      <c r="L379" s="22" t="s">
        <v>22</v>
      </c>
      <c r="M379" s="24" t="s">
        <v>134</v>
      </c>
      <c r="N379" s="22" t="s">
        <v>94</v>
      </c>
      <c r="O379" s="22"/>
    </row>
    <row r="380" spans="1:15" ht="14.25" customHeight="1" x14ac:dyDescent="0.2">
      <c r="A380" s="20">
        <v>2015</v>
      </c>
      <c r="B380" s="21">
        <v>42644</v>
      </c>
      <c r="C380" s="22" t="s">
        <v>109</v>
      </c>
      <c r="D380" s="20">
        <v>7</v>
      </c>
      <c r="E380" s="20">
        <v>17</v>
      </c>
      <c r="F380" s="20" t="s">
        <v>7</v>
      </c>
      <c r="G380" s="20"/>
      <c r="H380" s="20">
        <v>1</v>
      </c>
      <c r="I380" s="20"/>
      <c r="J380" s="20"/>
      <c r="K380" s="23" t="s">
        <v>16</v>
      </c>
      <c r="L380" s="22" t="s">
        <v>110</v>
      </c>
      <c r="M380" s="24"/>
      <c r="N380" s="22" t="s">
        <v>94</v>
      </c>
      <c r="O380" s="22"/>
    </row>
    <row r="381" spans="1:15" ht="14.25" customHeight="1" x14ac:dyDescent="0.2">
      <c r="A381" s="20">
        <v>2015</v>
      </c>
      <c r="B381" s="21">
        <v>42652</v>
      </c>
      <c r="C381" s="22" t="s">
        <v>117</v>
      </c>
      <c r="D381" s="20">
        <v>13</v>
      </c>
      <c r="E381" s="20">
        <v>35</v>
      </c>
      <c r="F381" s="20" t="s">
        <v>7</v>
      </c>
      <c r="G381" s="20"/>
      <c r="H381" s="20">
        <v>1</v>
      </c>
      <c r="I381" s="20"/>
      <c r="J381" s="20"/>
      <c r="K381" s="23" t="s">
        <v>21</v>
      </c>
      <c r="L381" s="22" t="s">
        <v>22</v>
      </c>
      <c r="M381" s="24" t="s">
        <v>134</v>
      </c>
      <c r="N381" s="22" t="s">
        <v>94</v>
      </c>
      <c r="O381" s="22"/>
    </row>
    <row r="382" spans="1:15" ht="14.25" customHeight="1" x14ac:dyDescent="0.2">
      <c r="A382" s="20">
        <v>2015</v>
      </c>
      <c r="B382" s="21">
        <v>42659</v>
      </c>
      <c r="C382" s="22" t="s">
        <v>122</v>
      </c>
      <c r="D382" s="20">
        <v>7</v>
      </c>
      <c r="E382" s="20">
        <v>49</v>
      </c>
      <c r="F382" s="20" t="s">
        <v>7</v>
      </c>
      <c r="G382" s="20"/>
      <c r="H382" s="20">
        <v>1</v>
      </c>
      <c r="I382" s="20"/>
      <c r="J382" s="20"/>
      <c r="K382" s="23" t="s">
        <v>16</v>
      </c>
      <c r="L382" s="22" t="s">
        <v>123</v>
      </c>
      <c r="M382" s="24"/>
      <c r="N382" s="22" t="s">
        <v>94</v>
      </c>
      <c r="O382" s="22"/>
    </row>
    <row r="383" spans="1:15" ht="14.25" customHeight="1" x14ac:dyDescent="0.2">
      <c r="A383" s="20">
        <v>2015</v>
      </c>
      <c r="B383" s="21">
        <v>42666</v>
      </c>
      <c r="C383" s="22" t="s">
        <v>29</v>
      </c>
      <c r="D383" s="20">
        <v>15</v>
      </c>
      <c r="E383" s="20">
        <v>30</v>
      </c>
      <c r="F383" s="20" t="s">
        <v>7</v>
      </c>
      <c r="G383" s="20"/>
      <c r="H383" s="20">
        <v>1</v>
      </c>
      <c r="I383" s="20"/>
      <c r="J383" s="20"/>
      <c r="K383" s="23" t="s">
        <v>21</v>
      </c>
      <c r="L383" s="22" t="s">
        <v>22</v>
      </c>
      <c r="M383" s="24" t="s">
        <v>134</v>
      </c>
      <c r="N383" s="22" t="s">
        <v>94</v>
      </c>
      <c r="O383" s="22"/>
    </row>
    <row r="384" spans="1:15" ht="14.25" customHeight="1" x14ac:dyDescent="0.2">
      <c r="A384" s="20">
        <v>2015</v>
      </c>
      <c r="B384" s="21">
        <v>42673</v>
      </c>
      <c r="C384" s="22" t="s">
        <v>86</v>
      </c>
      <c r="D384" s="20">
        <v>12</v>
      </c>
      <c r="E384" s="20">
        <v>14</v>
      </c>
      <c r="F384" s="20" t="s">
        <v>7</v>
      </c>
      <c r="G384" s="20"/>
      <c r="H384" s="20">
        <v>1</v>
      </c>
      <c r="I384" s="20"/>
      <c r="J384" s="20"/>
      <c r="K384" s="23" t="s">
        <v>16</v>
      </c>
      <c r="L384" s="22" t="s">
        <v>28</v>
      </c>
      <c r="M384" s="24"/>
      <c r="N384" s="22" t="s">
        <v>94</v>
      </c>
      <c r="O384" s="22"/>
    </row>
    <row r="385" spans="1:15" ht="14.25" customHeight="1" x14ac:dyDescent="0.2">
      <c r="A385" s="20">
        <v>2015</v>
      </c>
      <c r="B385" s="21">
        <v>42680</v>
      </c>
      <c r="C385" s="22" t="s">
        <v>28</v>
      </c>
      <c r="D385" s="20">
        <v>16</v>
      </c>
      <c r="E385" s="20">
        <v>20</v>
      </c>
      <c r="F385" s="20" t="s">
        <v>7</v>
      </c>
      <c r="G385" s="20"/>
      <c r="H385" s="20">
        <v>1</v>
      </c>
      <c r="I385" s="20"/>
      <c r="J385" s="20"/>
      <c r="K385" s="23" t="s">
        <v>16</v>
      </c>
      <c r="L385" s="22" t="s">
        <v>28</v>
      </c>
      <c r="M385" s="24" t="s">
        <v>41</v>
      </c>
      <c r="N385" s="22" t="s">
        <v>94</v>
      </c>
      <c r="O385" s="22"/>
    </row>
    <row r="386" spans="1:15" ht="14.25" customHeight="1" x14ac:dyDescent="0.2">
      <c r="A386" s="25">
        <v>2016</v>
      </c>
      <c r="B386" s="26">
        <v>42608</v>
      </c>
      <c r="C386" s="27" t="s">
        <v>31</v>
      </c>
      <c r="D386" s="25">
        <v>31</v>
      </c>
      <c r="E386" s="25">
        <v>0</v>
      </c>
      <c r="F386" s="25" t="s">
        <v>6</v>
      </c>
      <c r="G386" s="25">
        <v>1</v>
      </c>
      <c r="H386" s="25"/>
      <c r="I386" s="25"/>
      <c r="J386" s="25"/>
      <c r="K386" s="28" t="s">
        <v>16</v>
      </c>
      <c r="L386" s="27" t="s">
        <v>42</v>
      </c>
      <c r="M386" s="29"/>
      <c r="N386" s="27" t="s">
        <v>94</v>
      </c>
      <c r="O386" s="27"/>
    </row>
    <row r="387" spans="1:15" ht="14.25" customHeight="1" x14ac:dyDescent="0.2">
      <c r="A387" s="25">
        <v>2016</v>
      </c>
      <c r="B387" s="26">
        <v>42614</v>
      </c>
      <c r="C387" s="27" t="s">
        <v>106</v>
      </c>
      <c r="D387" s="25">
        <v>7</v>
      </c>
      <c r="E387" s="25">
        <v>42</v>
      </c>
      <c r="F387" s="25" t="s">
        <v>7</v>
      </c>
      <c r="G387" s="25"/>
      <c r="H387" s="25">
        <v>1</v>
      </c>
      <c r="I387" s="25"/>
      <c r="J387" s="25"/>
      <c r="K387" s="28" t="s">
        <v>21</v>
      </c>
      <c r="L387" s="27" t="s">
        <v>22</v>
      </c>
      <c r="M387" s="29" t="s">
        <v>134</v>
      </c>
      <c r="N387" s="27" t="s">
        <v>94</v>
      </c>
      <c r="O387" s="27"/>
    </row>
    <row r="388" spans="1:15" ht="14.25" customHeight="1" x14ac:dyDescent="0.2">
      <c r="A388" s="25">
        <v>2016</v>
      </c>
      <c r="B388" s="26">
        <v>42622</v>
      </c>
      <c r="C388" s="27" t="s">
        <v>88</v>
      </c>
      <c r="D388" s="25">
        <v>28</v>
      </c>
      <c r="E388" s="25">
        <v>34</v>
      </c>
      <c r="F388" s="25" t="s">
        <v>7</v>
      </c>
      <c r="G388" s="25"/>
      <c r="H388" s="25">
        <v>1</v>
      </c>
      <c r="I388" s="25"/>
      <c r="J388" s="25"/>
      <c r="K388" s="28" t="s">
        <v>16</v>
      </c>
      <c r="L388" s="27" t="s">
        <v>40</v>
      </c>
      <c r="M388" s="29" t="s">
        <v>135</v>
      </c>
      <c r="N388" s="27" t="s">
        <v>94</v>
      </c>
      <c r="O388" s="27"/>
    </row>
    <row r="389" spans="1:15" ht="14.25" customHeight="1" x14ac:dyDescent="0.2">
      <c r="A389" s="25">
        <v>2016</v>
      </c>
      <c r="B389" s="26">
        <v>42636</v>
      </c>
      <c r="C389" s="27" t="s">
        <v>23</v>
      </c>
      <c r="D389" s="25">
        <v>32</v>
      </c>
      <c r="E389" s="25">
        <v>8</v>
      </c>
      <c r="F389" s="25" t="s">
        <v>6</v>
      </c>
      <c r="G389" s="25">
        <v>1</v>
      </c>
      <c r="H389" s="25"/>
      <c r="I389" s="25"/>
      <c r="J389" s="25"/>
      <c r="K389" s="28" t="s">
        <v>16</v>
      </c>
      <c r="L389" s="27" t="s">
        <v>40</v>
      </c>
      <c r="M389" s="29"/>
      <c r="N389" s="27" t="s">
        <v>94</v>
      </c>
      <c r="O389" s="27"/>
    </row>
    <row r="390" spans="1:15" ht="14.25" customHeight="1" x14ac:dyDescent="0.2">
      <c r="A390" s="25">
        <v>2016</v>
      </c>
      <c r="B390" s="26">
        <v>42643</v>
      </c>
      <c r="C390" s="27" t="s">
        <v>109</v>
      </c>
      <c r="D390" s="25">
        <v>13</v>
      </c>
      <c r="E390" s="25">
        <v>23</v>
      </c>
      <c r="F390" s="25" t="s">
        <v>7</v>
      </c>
      <c r="G390" s="25"/>
      <c r="H390" s="25">
        <v>1</v>
      </c>
      <c r="I390" s="25"/>
      <c r="J390" s="25"/>
      <c r="K390" s="28" t="s">
        <v>21</v>
      </c>
      <c r="L390" s="27" t="s">
        <v>22</v>
      </c>
      <c r="M390" s="29" t="s">
        <v>134</v>
      </c>
      <c r="N390" s="27" t="s">
        <v>94</v>
      </c>
      <c r="O390" s="27"/>
    </row>
    <row r="391" spans="1:15" ht="14.25" customHeight="1" x14ac:dyDescent="0.2">
      <c r="A391" s="25">
        <v>2016</v>
      </c>
      <c r="B391" s="26">
        <v>42650</v>
      </c>
      <c r="C391" s="27" t="s">
        <v>117</v>
      </c>
      <c r="D391" s="25">
        <v>31</v>
      </c>
      <c r="E391" s="25">
        <v>13</v>
      </c>
      <c r="F391" s="25" t="s">
        <v>6</v>
      </c>
      <c r="G391" s="25">
        <v>1</v>
      </c>
      <c r="H391" s="25"/>
      <c r="I391" s="25"/>
      <c r="J391" s="25"/>
      <c r="K391" s="28" t="s">
        <v>16</v>
      </c>
      <c r="L391" s="27" t="s">
        <v>28</v>
      </c>
      <c r="M391" s="29"/>
      <c r="N391" s="27" t="s">
        <v>94</v>
      </c>
      <c r="O391" s="27"/>
    </row>
    <row r="392" spans="1:15" ht="14.25" customHeight="1" x14ac:dyDescent="0.2">
      <c r="A392" s="25">
        <v>2016</v>
      </c>
      <c r="B392" s="26">
        <v>42657</v>
      </c>
      <c r="C392" s="27" t="s">
        <v>122</v>
      </c>
      <c r="D392" s="25">
        <v>7</v>
      </c>
      <c r="E392" s="25">
        <v>37</v>
      </c>
      <c r="F392" s="25" t="s">
        <v>7</v>
      </c>
      <c r="G392" s="25"/>
      <c r="H392" s="25">
        <v>1</v>
      </c>
      <c r="I392" s="25"/>
      <c r="J392" s="25"/>
      <c r="K392" s="28" t="s">
        <v>21</v>
      </c>
      <c r="L392" s="27" t="s">
        <v>22</v>
      </c>
      <c r="M392" s="29" t="s">
        <v>134</v>
      </c>
      <c r="N392" s="27" t="s">
        <v>94</v>
      </c>
      <c r="O392" s="27"/>
    </row>
    <row r="393" spans="1:15" ht="14.25" customHeight="1" x14ac:dyDescent="0.2">
      <c r="A393" s="25">
        <v>2016</v>
      </c>
      <c r="B393" s="26">
        <v>42664</v>
      </c>
      <c r="C393" s="27" t="s">
        <v>29</v>
      </c>
      <c r="D393" s="25">
        <v>14</v>
      </c>
      <c r="E393" s="25">
        <v>38</v>
      </c>
      <c r="F393" s="25" t="s">
        <v>7</v>
      </c>
      <c r="G393" s="25"/>
      <c r="H393" s="25">
        <v>1</v>
      </c>
      <c r="I393" s="25"/>
      <c r="J393" s="25"/>
      <c r="K393" s="28" t="s">
        <v>16</v>
      </c>
      <c r="L393" s="27" t="s">
        <v>28</v>
      </c>
      <c r="M393" s="29"/>
      <c r="N393" s="27" t="s">
        <v>94</v>
      </c>
      <c r="O393" s="27"/>
    </row>
    <row r="394" spans="1:15" ht="14.25" customHeight="1" x14ac:dyDescent="0.2">
      <c r="A394" s="25">
        <v>2016</v>
      </c>
      <c r="B394" s="26">
        <v>42671</v>
      </c>
      <c r="C394" s="27" t="s">
        <v>86</v>
      </c>
      <c r="D394" s="25">
        <v>21</v>
      </c>
      <c r="E394" s="25">
        <v>34</v>
      </c>
      <c r="F394" s="25" t="s">
        <v>7</v>
      </c>
      <c r="G394" s="25"/>
      <c r="H394" s="25">
        <v>1</v>
      </c>
      <c r="I394" s="25"/>
      <c r="J394" s="25"/>
      <c r="K394" s="28" t="s">
        <v>21</v>
      </c>
      <c r="L394" s="27" t="s">
        <v>22</v>
      </c>
      <c r="M394" s="29" t="s">
        <v>134</v>
      </c>
      <c r="N394" s="27" t="s">
        <v>94</v>
      </c>
      <c r="O394" s="27"/>
    </row>
    <row r="395" spans="1:15" ht="14.25" customHeight="1" x14ac:dyDescent="0.2">
      <c r="A395" s="25">
        <v>2016</v>
      </c>
      <c r="B395" s="26">
        <v>42678</v>
      </c>
      <c r="C395" s="27" t="s">
        <v>28</v>
      </c>
      <c r="D395" s="25">
        <v>34</v>
      </c>
      <c r="E395" s="25">
        <v>14</v>
      </c>
      <c r="F395" s="25" t="s">
        <v>6</v>
      </c>
      <c r="G395" s="25">
        <v>1</v>
      </c>
      <c r="H395" s="25"/>
      <c r="I395" s="25"/>
      <c r="J395" s="25"/>
      <c r="K395" s="28" t="s">
        <v>21</v>
      </c>
      <c r="L395" s="27" t="s">
        <v>22</v>
      </c>
      <c r="M395" s="29" t="s">
        <v>134</v>
      </c>
      <c r="N395" s="27" t="s">
        <v>94</v>
      </c>
      <c r="O395" s="27"/>
    </row>
    <row r="396" spans="1:15" s="12" customFormat="1" ht="14.25" customHeight="1" x14ac:dyDescent="0.2">
      <c r="A396" s="10"/>
      <c r="B396" s="11" t="s">
        <v>18</v>
      </c>
      <c r="C396" s="12" t="s">
        <v>18</v>
      </c>
      <c r="D396" s="10"/>
      <c r="E396" s="10"/>
      <c r="F396" s="10" t="str">
        <f>IF(D396="","",IF(D396&gt;E396,"W",IF(D396&lt;E396,"L","T")))</f>
        <v/>
      </c>
      <c r="G396" s="10" t="str">
        <f>IF(D396&gt;E396,1,"")</f>
        <v/>
      </c>
      <c r="H396" s="10" t="str">
        <f>IF(D396&lt;E396,1,"")</f>
        <v/>
      </c>
      <c r="I396" s="10" t="str">
        <f>IF(F396="T",1,"")</f>
        <v/>
      </c>
      <c r="J396" s="10"/>
      <c r="K396" s="13" t="s">
        <v>18</v>
      </c>
      <c r="L396" s="14" t="str">
        <f>IF(K396="Home","Clendenin","")</f>
        <v/>
      </c>
      <c r="M396" s="14"/>
      <c r="N396" s="12" t="s">
        <v>18</v>
      </c>
    </row>
    <row r="397" spans="1:15" s="12" customFormat="1" ht="14.25" customHeight="1" x14ac:dyDescent="0.2">
      <c r="A397" s="15"/>
      <c r="B397" s="11"/>
      <c r="D397" s="16">
        <f>SUM(D2:D396)</f>
        <v>7235</v>
      </c>
      <c r="E397" s="16">
        <f>SUM(E2:E396)</f>
        <v>6415</v>
      </c>
      <c r="F397" s="16"/>
      <c r="G397" s="16">
        <f>SUM(G2:G396)</f>
        <v>217</v>
      </c>
      <c r="H397" s="16">
        <f>SUM(H2:H396)</f>
        <v>176</v>
      </c>
      <c r="I397" s="16">
        <f>SUM(I2:I396)</f>
        <v>1</v>
      </c>
      <c r="J397" s="17">
        <f>(G397+(I397/2))/(G397+H397+I397)</f>
        <v>0.55203045685279184</v>
      </c>
      <c r="K397" s="13"/>
      <c r="L397" s="18"/>
      <c r="M397" s="14"/>
    </row>
    <row r="398" spans="1:15" s="12" customFormat="1" ht="14.25" customHeight="1" x14ac:dyDescent="0.2">
      <c r="A398" s="15"/>
      <c r="B398" s="11"/>
      <c r="D398" s="19">
        <f>AVERAGE(D2:D396)</f>
        <v>18.362944162436548</v>
      </c>
      <c r="E398" s="19">
        <f>AVERAGE(E2:E396)</f>
        <v>16.281725888324875</v>
      </c>
      <c r="F398" s="19">
        <f>D398-E398</f>
        <v>2.0812182741116736</v>
      </c>
      <c r="G398" s="10"/>
      <c r="H398" s="10"/>
      <c r="I398" s="10"/>
      <c r="J398" s="10"/>
      <c r="K398" s="13"/>
      <c r="L398" s="18"/>
      <c r="M398" s="14"/>
    </row>
    <row r="399" spans="1:15" s="12" customFormat="1" ht="14.25" customHeight="1" x14ac:dyDescent="0.2">
      <c r="A399" s="10"/>
      <c r="B399" s="11"/>
      <c r="D399" s="10"/>
      <c r="E399" s="10"/>
      <c r="F399" s="10"/>
      <c r="G399" s="10"/>
      <c r="H399" s="10"/>
      <c r="I399" s="10"/>
      <c r="J399" s="10"/>
      <c r="K399" s="13"/>
      <c r="L399" s="18"/>
      <c r="M399" s="14"/>
    </row>
  </sheetData>
  <conditionalFormatting sqref="F398">
    <cfRule type="cellIs" dxfId="5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zoomScaleNormal="100" workbookViewId="0">
      <pane ySplit="1" topLeftCell="A8" activePane="bottomLeft" state="frozen"/>
      <selection pane="bottomLeft" activeCell="C39" sqref="C3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1992</v>
      </c>
      <c r="B2" s="49">
        <v>42681</v>
      </c>
      <c r="C2" s="50" t="s">
        <v>83</v>
      </c>
      <c r="D2" s="48">
        <v>10</v>
      </c>
      <c r="E2" s="48">
        <v>20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20</v>
      </c>
      <c r="M2" s="52"/>
      <c r="N2" s="50" t="s">
        <v>79</v>
      </c>
      <c r="O2" s="50"/>
    </row>
    <row r="3" spans="1:15" s="53" customFormat="1" ht="14.25" customHeight="1" x14ac:dyDescent="0.2">
      <c r="A3" s="48">
        <v>1993</v>
      </c>
      <c r="B3" s="49">
        <v>42679</v>
      </c>
      <c r="C3" s="50" t="s">
        <v>83</v>
      </c>
      <c r="D3" s="48">
        <v>12</v>
      </c>
      <c r="E3" s="48">
        <v>21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/>
      <c r="N3" s="50" t="s">
        <v>85</v>
      </c>
      <c r="O3" s="50"/>
    </row>
    <row r="4" spans="1:15" s="53" customFormat="1" ht="14.25" customHeight="1" x14ac:dyDescent="0.2">
      <c r="A4" s="48">
        <v>1994</v>
      </c>
      <c r="B4" s="49">
        <v>42678</v>
      </c>
      <c r="C4" s="50" t="s">
        <v>83</v>
      </c>
      <c r="D4" s="48">
        <v>7</v>
      </c>
      <c r="E4" s="48">
        <v>34</v>
      </c>
      <c r="F4" s="48" t="s">
        <v>7</v>
      </c>
      <c r="G4" s="48"/>
      <c r="H4" s="48">
        <v>1</v>
      </c>
      <c r="I4" s="48"/>
      <c r="J4" s="48"/>
      <c r="K4" s="51" t="s">
        <v>16</v>
      </c>
      <c r="L4" s="50" t="s">
        <v>20</v>
      </c>
      <c r="M4" s="52"/>
      <c r="N4" s="50" t="s">
        <v>85</v>
      </c>
      <c r="O4" s="50"/>
    </row>
    <row r="5" spans="1:15" s="53" customFormat="1" ht="14.25" customHeight="1" x14ac:dyDescent="0.2">
      <c r="A5" s="48">
        <v>1995</v>
      </c>
      <c r="B5" s="49">
        <v>42677</v>
      </c>
      <c r="C5" s="50" t="s">
        <v>83</v>
      </c>
      <c r="D5" s="48">
        <v>14</v>
      </c>
      <c r="E5" s="48">
        <v>31</v>
      </c>
      <c r="F5" s="48" t="s">
        <v>7</v>
      </c>
      <c r="G5" s="48"/>
      <c r="H5" s="48">
        <v>1</v>
      </c>
      <c r="I5" s="48"/>
      <c r="J5" s="48"/>
      <c r="K5" s="51" t="s">
        <v>21</v>
      </c>
      <c r="L5" s="50" t="s">
        <v>22</v>
      </c>
      <c r="M5" s="52"/>
      <c r="N5" s="50" t="s">
        <v>85</v>
      </c>
      <c r="O5" s="50"/>
    </row>
    <row r="6" spans="1:15" s="53" customFormat="1" ht="14.25" customHeight="1" x14ac:dyDescent="0.2">
      <c r="A6" s="48">
        <v>1996</v>
      </c>
      <c r="B6" s="49">
        <v>42633</v>
      </c>
      <c r="C6" s="50" t="s">
        <v>83</v>
      </c>
      <c r="D6" s="48">
        <v>0</v>
      </c>
      <c r="E6" s="48">
        <v>37</v>
      </c>
      <c r="F6" s="48" t="s">
        <v>7</v>
      </c>
      <c r="G6" s="48"/>
      <c r="H6" s="48">
        <v>1</v>
      </c>
      <c r="I6" s="48"/>
      <c r="J6" s="48"/>
      <c r="K6" s="51" t="s">
        <v>21</v>
      </c>
      <c r="L6" s="50" t="s">
        <v>22</v>
      </c>
      <c r="M6" s="52"/>
      <c r="N6" s="50" t="s">
        <v>89</v>
      </c>
      <c r="O6" s="50" t="s">
        <v>87</v>
      </c>
    </row>
    <row r="7" spans="1:15" s="53" customFormat="1" ht="14.25" customHeight="1" x14ac:dyDescent="0.2">
      <c r="A7" s="48">
        <v>1996</v>
      </c>
      <c r="B7" s="49">
        <v>42683</v>
      </c>
      <c r="C7" s="50" t="s">
        <v>83</v>
      </c>
      <c r="D7" s="48">
        <v>13</v>
      </c>
      <c r="E7" s="48">
        <v>38</v>
      </c>
      <c r="F7" s="48" t="s">
        <v>7</v>
      </c>
      <c r="G7" s="48"/>
      <c r="H7" s="48">
        <v>1</v>
      </c>
      <c r="I7" s="48"/>
      <c r="J7" s="48"/>
      <c r="K7" s="51" t="s">
        <v>16</v>
      </c>
      <c r="L7" s="50" t="s">
        <v>20</v>
      </c>
      <c r="M7" s="52"/>
      <c r="N7" s="50" t="s">
        <v>89</v>
      </c>
      <c r="O7" s="50" t="s">
        <v>61</v>
      </c>
    </row>
    <row r="8" spans="1:15" s="53" customFormat="1" ht="14.25" customHeight="1" x14ac:dyDescent="0.2">
      <c r="A8" s="48">
        <v>1997</v>
      </c>
      <c r="B8" s="49">
        <v>42618</v>
      </c>
      <c r="C8" s="50" t="s">
        <v>83</v>
      </c>
      <c r="D8" s="48">
        <v>16</v>
      </c>
      <c r="E8" s="48">
        <v>12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20</v>
      </c>
      <c r="M8" s="52"/>
      <c r="N8" s="50" t="s">
        <v>89</v>
      </c>
      <c r="O8" s="50"/>
    </row>
    <row r="9" spans="1:15" s="53" customFormat="1" ht="14.25" customHeight="1" x14ac:dyDescent="0.2">
      <c r="A9" s="48">
        <v>1997</v>
      </c>
      <c r="B9" s="49">
        <v>42681</v>
      </c>
      <c r="C9" s="50" t="s">
        <v>83</v>
      </c>
      <c r="D9" s="48">
        <v>26</v>
      </c>
      <c r="E9" s="48">
        <v>35</v>
      </c>
      <c r="F9" s="48" t="s">
        <v>7</v>
      </c>
      <c r="G9" s="48"/>
      <c r="H9" s="48">
        <v>1</v>
      </c>
      <c r="I9" s="48"/>
      <c r="J9" s="48"/>
      <c r="K9" s="51" t="s">
        <v>21</v>
      </c>
      <c r="L9" s="50" t="s">
        <v>22</v>
      </c>
      <c r="M9" s="52"/>
      <c r="N9" s="50" t="s">
        <v>89</v>
      </c>
      <c r="O9" s="50"/>
    </row>
    <row r="10" spans="1:15" s="53" customFormat="1" ht="14.25" customHeight="1" x14ac:dyDescent="0.2">
      <c r="A10" s="48">
        <v>1998</v>
      </c>
      <c r="B10" s="49">
        <v>42617</v>
      </c>
      <c r="C10" s="50" t="s">
        <v>83</v>
      </c>
      <c r="D10" s="48">
        <v>0</v>
      </c>
      <c r="E10" s="48">
        <v>21</v>
      </c>
      <c r="F10" s="48" t="s">
        <v>7</v>
      </c>
      <c r="G10" s="48"/>
      <c r="H10" s="48">
        <v>1</v>
      </c>
      <c r="I10" s="48"/>
      <c r="J10" s="48"/>
      <c r="K10" s="51" t="s">
        <v>21</v>
      </c>
      <c r="L10" s="50" t="s">
        <v>22</v>
      </c>
      <c r="M10" s="52"/>
      <c r="N10" s="50" t="s">
        <v>93</v>
      </c>
      <c r="O10" s="50"/>
    </row>
    <row r="11" spans="1:15" s="53" customFormat="1" ht="14.25" customHeight="1" x14ac:dyDescent="0.2">
      <c r="A11" s="48">
        <v>1998</v>
      </c>
      <c r="B11" s="49">
        <v>42680</v>
      </c>
      <c r="C11" s="50" t="s">
        <v>83</v>
      </c>
      <c r="D11" s="48">
        <v>21</v>
      </c>
      <c r="E11" s="48">
        <v>50</v>
      </c>
      <c r="F11" s="48" t="s">
        <v>7</v>
      </c>
      <c r="G11" s="48"/>
      <c r="H11" s="48">
        <v>1</v>
      </c>
      <c r="I11" s="48"/>
      <c r="J11" s="48"/>
      <c r="K11" s="51" t="s">
        <v>16</v>
      </c>
      <c r="L11" s="50" t="s">
        <v>20</v>
      </c>
      <c r="M11" s="52"/>
      <c r="N11" s="50" t="s">
        <v>93</v>
      </c>
      <c r="O11" s="50"/>
    </row>
    <row r="12" spans="1:15" s="53" customFormat="1" ht="14.25" customHeight="1" x14ac:dyDescent="0.2">
      <c r="A12" s="48">
        <v>1998</v>
      </c>
      <c r="B12" s="49">
        <v>42687</v>
      </c>
      <c r="C12" s="50" t="s">
        <v>83</v>
      </c>
      <c r="D12" s="48">
        <v>6</v>
      </c>
      <c r="E12" s="48">
        <v>49</v>
      </c>
      <c r="F12" s="48" t="s">
        <v>7</v>
      </c>
      <c r="G12" s="48"/>
      <c r="H12" s="48">
        <v>1</v>
      </c>
      <c r="I12" s="48"/>
      <c r="J12" s="48"/>
      <c r="K12" s="51" t="s">
        <v>16</v>
      </c>
      <c r="L12" s="50" t="s">
        <v>20</v>
      </c>
      <c r="M12" s="52"/>
      <c r="N12" s="50" t="s">
        <v>93</v>
      </c>
      <c r="O12" s="50" t="s">
        <v>92</v>
      </c>
    </row>
    <row r="13" spans="1:15" s="53" customFormat="1" ht="14.25" customHeight="1" x14ac:dyDescent="0.2">
      <c r="A13" s="48">
        <v>1999</v>
      </c>
      <c r="B13" s="49">
        <v>42679</v>
      </c>
      <c r="C13" s="50" t="s">
        <v>83</v>
      </c>
      <c r="D13" s="48">
        <v>8</v>
      </c>
      <c r="E13" s="48">
        <v>14</v>
      </c>
      <c r="F13" s="48" t="s">
        <v>7</v>
      </c>
      <c r="G13" s="48"/>
      <c r="H13" s="48">
        <v>1</v>
      </c>
      <c r="I13" s="48"/>
      <c r="J13" s="48"/>
      <c r="K13" s="51" t="s">
        <v>21</v>
      </c>
      <c r="L13" s="50" t="s">
        <v>22</v>
      </c>
      <c r="M13" s="52"/>
      <c r="N13" s="50" t="s">
        <v>94</v>
      </c>
      <c r="O13" s="50"/>
    </row>
    <row r="14" spans="1:15" s="53" customFormat="1" ht="14.25" customHeight="1" x14ac:dyDescent="0.2">
      <c r="A14" s="48">
        <v>2000</v>
      </c>
      <c r="B14" s="49">
        <v>42677</v>
      </c>
      <c r="C14" s="50" t="s">
        <v>83</v>
      </c>
      <c r="D14" s="48">
        <v>29</v>
      </c>
      <c r="E14" s="48">
        <v>19</v>
      </c>
      <c r="F14" s="48" t="s">
        <v>6</v>
      </c>
      <c r="G14" s="48">
        <v>1</v>
      </c>
      <c r="H14" s="48"/>
      <c r="I14" s="48"/>
      <c r="J14" s="48"/>
      <c r="K14" s="51" t="s">
        <v>16</v>
      </c>
      <c r="L14" s="50" t="s">
        <v>20</v>
      </c>
      <c r="M14" s="52"/>
      <c r="N14" s="50" t="s">
        <v>94</v>
      </c>
      <c r="O14" s="50"/>
    </row>
    <row r="15" spans="1:15" s="53" customFormat="1" ht="14.25" customHeight="1" x14ac:dyDescent="0.2">
      <c r="A15" s="48">
        <v>2000</v>
      </c>
      <c r="B15" s="49">
        <v>42691</v>
      </c>
      <c r="C15" s="50" t="s">
        <v>83</v>
      </c>
      <c r="D15" s="48">
        <v>13</v>
      </c>
      <c r="E15" s="48">
        <v>18</v>
      </c>
      <c r="F15" s="48" t="s">
        <v>7</v>
      </c>
      <c r="G15" s="48"/>
      <c r="H15" s="48">
        <v>1</v>
      </c>
      <c r="I15" s="48"/>
      <c r="J15" s="48"/>
      <c r="K15" s="51" t="s">
        <v>21</v>
      </c>
      <c r="L15" s="50" t="s">
        <v>22</v>
      </c>
      <c r="M15" s="52"/>
      <c r="N15" s="50" t="s">
        <v>94</v>
      </c>
      <c r="O15" s="50" t="s">
        <v>58</v>
      </c>
    </row>
    <row r="16" spans="1:15" s="53" customFormat="1" ht="14.25" customHeight="1" x14ac:dyDescent="0.2">
      <c r="A16" s="48">
        <v>2001</v>
      </c>
      <c r="B16" s="49">
        <v>42662</v>
      </c>
      <c r="C16" s="50" t="s">
        <v>83</v>
      </c>
      <c r="D16" s="48">
        <v>20</v>
      </c>
      <c r="E16" s="48">
        <v>35</v>
      </c>
      <c r="F16" s="48" t="s">
        <v>7</v>
      </c>
      <c r="G16" s="48"/>
      <c r="H16" s="48">
        <v>1</v>
      </c>
      <c r="I16" s="48"/>
      <c r="J16" s="48"/>
      <c r="K16" s="51" t="s">
        <v>16</v>
      </c>
      <c r="L16" s="50" t="s">
        <v>20</v>
      </c>
      <c r="M16" s="52"/>
      <c r="N16" s="50" t="s">
        <v>98</v>
      </c>
      <c r="O16" s="50"/>
    </row>
    <row r="17" spans="1:15" s="53" customFormat="1" ht="14.25" customHeight="1" x14ac:dyDescent="0.2">
      <c r="A17" s="48">
        <v>2002</v>
      </c>
      <c r="B17" s="49">
        <v>42679</v>
      </c>
      <c r="C17" s="50" t="s">
        <v>83</v>
      </c>
      <c r="D17" s="48">
        <v>0</v>
      </c>
      <c r="E17" s="48">
        <v>14</v>
      </c>
      <c r="F17" s="48" t="s">
        <v>7</v>
      </c>
      <c r="G17" s="48"/>
      <c r="H17" s="48">
        <v>1</v>
      </c>
      <c r="I17" s="48"/>
      <c r="J17" s="48"/>
      <c r="K17" s="51" t="s">
        <v>21</v>
      </c>
      <c r="L17" s="50" t="s">
        <v>22</v>
      </c>
      <c r="M17" s="52"/>
      <c r="N17" s="50" t="s">
        <v>98</v>
      </c>
      <c r="O17" s="50"/>
    </row>
    <row r="18" spans="1:15" s="53" customFormat="1" ht="14.25" customHeight="1" x14ac:dyDescent="0.2">
      <c r="A18" s="48">
        <v>2003</v>
      </c>
      <c r="B18" s="49">
        <v>42660</v>
      </c>
      <c r="C18" s="50" t="s">
        <v>83</v>
      </c>
      <c r="D18" s="48">
        <v>7</v>
      </c>
      <c r="E18" s="48">
        <v>44</v>
      </c>
      <c r="F18" s="48" t="s">
        <v>7</v>
      </c>
      <c r="G18" s="48"/>
      <c r="H18" s="48">
        <v>1</v>
      </c>
      <c r="I18" s="48"/>
      <c r="J18" s="48"/>
      <c r="K18" s="51" t="s">
        <v>16</v>
      </c>
      <c r="L18" s="50" t="s">
        <v>20</v>
      </c>
      <c r="M18" s="52"/>
      <c r="N18" s="50" t="s">
        <v>98</v>
      </c>
      <c r="O18" s="50"/>
    </row>
    <row r="19" spans="1:15" s="53" customFormat="1" ht="14.25" customHeight="1" x14ac:dyDescent="0.2">
      <c r="A19" s="48">
        <v>2004</v>
      </c>
      <c r="B19" s="49">
        <v>42665</v>
      </c>
      <c r="C19" s="50" t="s">
        <v>83</v>
      </c>
      <c r="D19" s="48">
        <v>34</v>
      </c>
      <c r="E19" s="48">
        <v>33</v>
      </c>
      <c r="F19" s="48" t="s">
        <v>6</v>
      </c>
      <c r="G19" s="48">
        <v>1</v>
      </c>
      <c r="H19" s="48"/>
      <c r="I19" s="48"/>
      <c r="J19" s="48"/>
      <c r="K19" s="51" t="s">
        <v>21</v>
      </c>
      <c r="L19" s="50" t="s">
        <v>22</v>
      </c>
      <c r="M19" s="52"/>
      <c r="N19" s="50" t="s">
        <v>98</v>
      </c>
      <c r="O19" s="50"/>
    </row>
    <row r="20" spans="1:15" s="53" customFormat="1" ht="14.25" customHeight="1" x14ac:dyDescent="0.2">
      <c r="A20" s="48">
        <v>2005</v>
      </c>
      <c r="B20" s="49">
        <v>42678</v>
      </c>
      <c r="C20" s="50" t="s">
        <v>83</v>
      </c>
      <c r="D20" s="48">
        <v>14</v>
      </c>
      <c r="E20" s="48">
        <v>49</v>
      </c>
      <c r="F20" s="48" t="s">
        <v>7</v>
      </c>
      <c r="G20" s="48"/>
      <c r="H20" s="48">
        <v>1</v>
      </c>
      <c r="I20" s="48"/>
      <c r="J20" s="48"/>
      <c r="K20" s="51" t="s">
        <v>21</v>
      </c>
      <c r="L20" s="50" t="s">
        <v>22</v>
      </c>
      <c r="M20" s="52"/>
      <c r="N20" s="50" t="s">
        <v>105</v>
      </c>
      <c r="O20" s="50"/>
    </row>
    <row r="21" spans="1:15" s="53" customFormat="1" ht="14.25" customHeight="1" x14ac:dyDescent="0.2">
      <c r="A21" s="48">
        <v>2006</v>
      </c>
      <c r="B21" s="49">
        <v>42677</v>
      </c>
      <c r="C21" s="50" t="s">
        <v>83</v>
      </c>
      <c r="D21" s="48">
        <v>20</v>
      </c>
      <c r="E21" s="48">
        <v>14</v>
      </c>
      <c r="F21" s="48" t="s">
        <v>6</v>
      </c>
      <c r="G21" s="48">
        <v>1</v>
      </c>
      <c r="H21" s="48"/>
      <c r="I21" s="48"/>
      <c r="J21" s="48"/>
      <c r="K21" s="51" t="s">
        <v>16</v>
      </c>
      <c r="L21" s="50" t="s">
        <v>20</v>
      </c>
      <c r="M21" s="52"/>
      <c r="N21" s="50" t="s">
        <v>105</v>
      </c>
      <c r="O21" s="50"/>
    </row>
    <row r="22" spans="1:15" s="53" customFormat="1" ht="14.25" customHeight="1" x14ac:dyDescent="0.2">
      <c r="A22" s="48">
        <v>2007</v>
      </c>
      <c r="B22" s="49">
        <v>42676</v>
      </c>
      <c r="C22" s="50" t="s">
        <v>83</v>
      </c>
      <c r="D22" s="48">
        <v>28</v>
      </c>
      <c r="E22" s="48">
        <v>26</v>
      </c>
      <c r="F22" s="48" t="s">
        <v>6</v>
      </c>
      <c r="G22" s="48">
        <v>1</v>
      </c>
      <c r="H22" s="48"/>
      <c r="I22" s="48"/>
      <c r="J22" s="48"/>
      <c r="K22" s="51" t="s">
        <v>21</v>
      </c>
      <c r="L22" s="50" t="s">
        <v>22</v>
      </c>
      <c r="M22" s="52" t="s">
        <v>134</v>
      </c>
      <c r="N22" s="50" t="s">
        <v>105</v>
      </c>
      <c r="O22" s="50"/>
    </row>
    <row r="23" spans="1:15" s="53" customFormat="1" ht="14.25" customHeight="1" x14ac:dyDescent="0.2">
      <c r="A23" s="48">
        <v>2008</v>
      </c>
      <c r="B23" s="49">
        <v>42674</v>
      </c>
      <c r="C23" s="50" t="s">
        <v>83</v>
      </c>
      <c r="D23" s="48">
        <v>0</v>
      </c>
      <c r="E23" s="48">
        <v>17</v>
      </c>
      <c r="F23" s="48" t="s">
        <v>7</v>
      </c>
      <c r="G23" s="48"/>
      <c r="H23" s="48">
        <v>1</v>
      </c>
      <c r="I23" s="48"/>
      <c r="J23" s="48"/>
      <c r="K23" s="51" t="s">
        <v>16</v>
      </c>
      <c r="L23" s="50" t="s">
        <v>20</v>
      </c>
      <c r="M23" s="52"/>
      <c r="N23" s="50" t="s">
        <v>105</v>
      </c>
      <c r="O23" s="50"/>
    </row>
    <row r="24" spans="1:15" s="53" customFormat="1" ht="14.25" customHeight="1" x14ac:dyDescent="0.2">
      <c r="A24" s="48">
        <v>2009</v>
      </c>
      <c r="B24" s="49">
        <v>42645</v>
      </c>
      <c r="C24" s="50" t="s">
        <v>83</v>
      </c>
      <c r="D24" s="48">
        <v>14</v>
      </c>
      <c r="E24" s="48">
        <v>17</v>
      </c>
      <c r="F24" s="48" t="s">
        <v>7</v>
      </c>
      <c r="G24" s="48"/>
      <c r="H24" s="48">
        <v>1</v>
      </c>
      <c r="I24" s="48"/>
      <c r="J24" s="48"/>
      <c r="K24" s="51" t="s">
        <v>21</v>
      </c>
      <c r="L24" s="50" t="s">
        <v>22</v>
      </c>
      <c r="M24" s="52" t="s">
        <v>134</v>
      </c>
      <c r="N24" s="50" t="s">
        <v>105</v>
      </c>
      <c r="O24" s="50"/>
    </row>
    <row r="25" spans="1:15" s="53" customFormat="1" ht="14.25" customHeight="1" x14ac:dyDescent="0.2">
      <c r="A25" s="48">
        <v>2010</v>
      </c>
      <c r="B25" s="49">
        <v>42644</v>
      </c>
      <c r="C25" s="50" t="s">
        <v>83</v>
      </c>
      <c r="D25" s="48">
        <v>6</v>
      </c>
      <c r="E25" s="48">
        <v>26</v>
      </c>
      <c r="F25" s="48" t="s">
        <v>7</v>
      </c>
      <c r="G25" s="48"/>
      <c r="H25" s="48">
        <v>1</v>
      </c>
      <c r="I25" s="48"/>
      <c r="J25" s="48"/>
      <c r="K25" s="51" t="s">
        <v>16</v>
      </c>
      <c r="L25" s="50" t="s">
        <v>20</v>
      </c>
      <c r="M25" s="52"/>
      <c r="N25" s="50" t="s">
        <v>116</v>
      </c>
      <c r="O25" s="50"/>
    </row>
    <row r="26" spans="1:15" s="53" customFormat="1" ht="14.25" customHeight="1" x14ac:dyDescent="0.2">
      <c r="A26" s="48">
        <v>2011</v>
      </c>
      <c r="B26" s="49">
        <v>42671</v>
      </c>
      <c r="C26" s="50" t="s">
        <v>83</v>
      </c>
      <c r="D26" s="48">
        <v>7</v>
      </c>
      <c r="E26" s="48">
        <v>19</v>
      </c>
      <c r="F26" s="48" t="s">
        <v>7</v>
      </c>
      <c r="G26" s="48"/>
      <c r="H26" s="48">
        <v>1</v>
      </c>
      <c r="I26" s="48"/>
      <c r="J26" s="48"/>
      <c r="K26" s="51" t="s">
        <v>21</v>
      </c>
      <c r="L26" s="50" t="s">
        <v>22</v>
      </c>
      <c r="M26" s="52" t="s">
        <v>134</v>
      </c>
      <c r="N26" s="50" t="s">
        <v>116</v>
      </c>
      <c r="O26" s="50"/>
    </row>
    <row r="27" spans="1:15" s="53" customFormat="1" ht="14.25" customHeight="1" x14ac:dyDescent="0.2">
      <c r="A27" s="48">
        <v>2012</v>
      </c>
      <c r="B27" s="49">
        <v>42669</v>
      </c>
      <c r="C27" s="50" t="s">
        <v>83</v>
      </c>
      <c r="D27" s="48">
        <v>27</v>
      </c>
      <c r="E27" s="48">
        <v>21</v>
      </c>
      <c r="F27" s="48" t="s">
        <v>6</v>
      </c>
      <c r="G27" s="48">
        <v>1</v>
      </c>
      <c r="H27" s="48"/>
      <c r="I27" s="48"/>
      <c r="J27" s="48" t="s">
        <v>59</v>
      </c>
      <c r="K27" s="51" t="s">
        <v>16</v>
      </c>
      <c r="L27" s="50" t="s">
        <v>20</v>
      </c>
      <c r="M27" s="52"/>
      <c r="N27" s="50" t="s">
        <v>116</v>
      </c>
      <c r="O27" s="50"/>
    </row>
    <row r="28" spans="1:15" s="53" customFormat="1" ht="14.25" customHeight="1" x14ac:dyDescent="0.2">
      <c r="A28" s="48">
        <v>2013</v>
      </c>
      <c r="B28" s="49">
        <v>42675</v>
      </c>
      <c r="C28" s="50" t="s">
        <v>83</v>
      </c>
      <c r="D28" s="48">
        <v>0</v>
      </c>
      <c r="E28" s="48">
        <v>44</v>
      </c>
      <c r="F28" s="48" t="s">
        <v>7</v>
      </c>
      <c r="G28" s="48"/>
      <c r="H28" s="48">
        <v>1</v>
      </c>
      <c r="I28" s="48"/>
      <c r="J28" s="48"/>
      <c r="K28" s="51" t="s">
        <v>21</v>
      </c>
      <c r="L28" s="50" t="s">
        <v>22</v>
      </c>
      <c r="M28" s="52" t="s">
        <v>134</v>
      </c>
      <c r="N28" s="50" t="s">
        <v>94</v>
      </c>
      <c r="O28" s="50"/>
    </row>
    <row r="29" spans="1:15" s="53" customFormat="1" ht="14.25" customHeight="1" x14ac:dyDescent="0.2">
      <c r="A29" s="48">
        <v>2014</v>
      </c>
      <c r="B29" s="49">
        <v>42674</v>
      </c>
      <c r="C29" s="50" t="s">
        <v>83</v>
      </c>
      <c r="D29" s="48">
        <v>0</v>
      </c>
      <c r="E29" s="48">
        <v>34</v>
      </c>
      <c r="F29" s="48" t="s">
        <v>7</v>
      </c>
      <c r="G29" s="48"/>
      <c r="H29" s="48">
        <v>1</v>
      </c>
      <c r="I29" s="48"/>
      <c r="J29" s="48"/>
      <c r="K29" s="51" t="s">
        <v>16</v>
      </c>
      <c r="L29" s="50" t="s">
        <v>20</v>
      </c>
      <c r="M29" s="52"/>
      <c r="N29" s="50" t="s">
        <v>94</v>
      </c>
      <c r="O29" s="50"/>
    </row>
    <row r="30" spans="1:15" s="53" customFormat="1" ht="14.25" customHeight="1" x14ac:dyDescent="0.2">
      <c r="A30" s="10"/>
      <c r="B30" s="11" t="s">
        <v>18</v>
      </c>
      <c r="C30" s="12" t="s">
        <v>18</v>
      </c>
      <c r="D30" s="10"/>
      <c r="E30" s="10"/>
      <c r="F30" s="10" t="str">
        <f>IF(D30="","",IF(D30&gt;E30,"W",IF(D30&lt;E30,"L","T")))</f>
        <v/>
      </c>
      <c r="G30" s="10" t="str">
        <f>IF(D30&gt;E30,1,"")</f>
        <v/>
      </c>
      <c r="H30" s="10" t="str">
        <f>IF(D30&lt;E30,1,"")</f>
        <v/>
      </c>
      <c r="I30" s="10" t="str">
        <f>IF(F30="T",1,"")</f>
        <v/>
      </c>
      <c r="J30" s="10"/>
      <c r="K30" s="13" t="s">
        <v>18</v>
      </c>
      <c r="L30" s="14" t="str">
        <f>IF(K30="Home","Clendenin","")</f>
        <v/>
      </c>
      <c r="M30" s="14"/>
      <c r="N30" s="12" t="s">
        <v>18</v>
      </c>
      <c r="O30" s="12"/>
    </row>
    <row r="31" spans="1:15" s="12" customFormat="1" ht="14.25" customHeight="1" x14ac:dyDescent="0.2">
      <c r="A31" s="15"/>
      <c r="B31" s="11"/>
      <c r="D31" s="16">
        <f>SUM(D2:D29)</f>
        <v>352</v>
      </c>
      <c r="E31" s="16">
        <f>SUM(E2:E29)</f>
        <v>792</v>
      </c>
      <c r="F31" s="16"/>
      <c r="G31" s="16">
        <f>SUM(G2:G29)</f>
        <v>6</v>
      </c>
      <c r="H31" s="16">
        <f>SUM(H2:H29)</f>
        <v>22</v>
      </c>
      <c r="I31" s="16">
        <f>SUM(I2:I29)</f>
        <v>0</v>
      </c>
      <c r="J31" s="17">
        <f>(G31+(I31/2))/(G31+H31+I31)</f>
        <v>0.21428571428571427</v>
      </c>
      <c r="K31" s="13"/>
      <c r="L31" s="18"/>
      <c r="M31" s="14"/>
    </row>
    <row r="32" spans="1:15" s="12" customFormat="1" ht="14.25" customHeight="1" x14ac:dyDescent="0.2">
      <c r="A32" s="15"/>
      <c r="B32" s="11"/>
      <c r="D32" s="19">
        <f>AVERAGE(D2:D29)</f>
        <v>12.571428571428571</v>
      </c>
      <c r="E32" s="19">
        <f>AVERAGE(E2:E29)</f>
        <v>28.285714285714285</v>
      </c>
      <c r="F32" s="19">
        <f>D32-E32</f>
        <v>-15.714285714285714</v>
      </c>
      <c r="G32" s="10"/>
      <c r="H32" s="10"/>
      <c r="I32" s="10"/>
      <c r="J32" s="10"/>
      <c r="K32" s="13"/>
      <c r="L32" s="18"/>
      <c r="M32" s="14"/>
    </row>
    <row r="33" spans="1:13" s="12" customFormat="1" ht="14.25" customHeight="1" x14ac:dyDescent="0.2">
      <c r="A33" s="10"/>
      <c r="B33" s="11"/>
      <c r="D33" s="10"/>
      <c r="E33" s="10"/>
      <c r="F33" s="10"/>
      <c r="G33" s="10"/>
      <c r="H33" s="10"/>
      <c r="I33" s="10"/>
      <c r="J33" s="10"/>
      <c r="K33" s="13"/>
      <c r="L33" s="18"/>
      <c r="M33" s="14"/>
    </row>
  </sheetData>
  <conditionalFormatting sqref="F32">
    <cfRule type="cellIs" dxfId="4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2001</v>
      </c>
      <c r="B2" s="49">
        <v>42690</v>
      </c>
      <c r="C2" s="50" t="s">
        <v>97</v>
      </c>
      <c r="D2" s="48">
        <v>28</v>
      </c>
      <c r="E2" s="48">
        <v>24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98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28</v>
      </c>
      <c r="E4" s="16">
        <f>SUM(E2:E2)</f>
        <v>24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28</v>
      </c>
      <c r="E5" s="19">
        <f>AVERAGE(E2:E2)</f>
        <v>24</v>
      </c>
      <c r="F5" s="19">
        <f>D5-E5</f>
        <v>4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2006</v>
      </c>
      <c r="B2" s="49">
        <v>42699</v>
      </c>
      <c r="C2" s="50" t="s">
        <v>107</v>
      </c>
      <c r="D2" s="48">
        <v>59</v>
      </c>
      <c r="E2" s="48">
        <v>7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105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59</v>
      </c>
      <c r="E4" s="16">
        <f>SUM(E2:E2)</f>
        <v>7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59</v>
      </c>
      <c r="E5" s="19">
        <f>AVERAGE(E2:E2)</f>
        <v>7</v>
      </c>
      <c r="F5" s="19">
        <f>D5-E5</f>
        <v>52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1986</v>
      </c>
      <c r="B2" s="49">
        <v>42625</v>
      </c>
      <c r="C2" s="50" t="s">
        <v>53</v>
      </c>
      <c r="D2" s="48">
        <v>0</v>
      </c>
      <c r="E2" s="48">
        <v>27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54</v>
      </c>
      <c r="M2" s="52"/>
      <c r="N2" s="50" t="s">
        <v>19</v>
      </c>
      <c r="O2" s="50"/>
    </row>
    <row r="3" spans="1:15" s="53" customFormat="1" ht="14.25" customHeight="1" x14ac:dyDescent="0.2">
      <c r="A3" s="48">
        <v>1987</v>
      </c>
      <c r="B3" s="49">
        <v>42624</v>
      </c>
      <c r="C3" s="50" t="s">
        <v>53</v>
      </c>
      <c r="D3" s="48">
        <v>0</v>
      </c>
      <c r="E3" s="48">
        <v>14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0</v>
      </c>
      <c r="E5" s="16">
        <f>SUM(E2:E3)</f>
        <v>41</v>
      </c>
      <c r="F5" s="16"/>
      <c r="G5" s="16">
        <f>SUM(G2:G3)</f>
        <v>0</v>
      </c>
      <c r="H5" s="16">
        <f>SUM(H2:H3)</f>
        <v>2</v>
      </c>
      <c r="I5" s="16">
        <f>SUM(I2:I3)</f>
        <v>0</v>
      </c>
      <c r="J5" s="17">
        <f>(G5+(I5/2))/(G5+H5+I5)</f>
        <v>0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0</v>
      </c>
      <c r="E6" s="19">
        <f>AVERAGE(E2:E3)</f>
        <v>20.5</v>
      </c>
      <c r="F6" s="19">
        <f>D6-E6</f>
        <v>-20.5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4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2001</v>
      </c>
      <c r="B2" s="49">
        <v>42698</v>
      </c>
      <c r="C2" s="50" t="s">
        <v>99</v>
      </c>
      <c r="D2" s="48">
        <v>14</v>
      </c>
      <c r="E2" s="48">
        <v>24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100</v>
      </c>
      <c r="M2" s="52" t="s">
        <v>101</v>
      </c>
      <c r="N2" s="50" t="s">
        <v>98</v>
      </c>
      <c r="O2" s="50" t="s">
        <v>102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14</v>
      </c>
      <c r="E4" s="16">
        <f>SUM(E2:E2)</f>
        <v>24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14</v>
      </c>
      <c r="E5" s="19">
        <f>AVERAGE(E2:E2)</f>
        <v>24</v>
      </c>
      <c r="F5" s="19">
        <f>D5-E5</f>
        <v>-10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3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1988</v>
      </c>
      <c r="B2" s="49">
        <v>42699</v>
      </c>
      <c r="C2" s="50" t="s">
        <v>62</v>
      </c>
      <c r="D2" s="48">
        <v>3</v>
      </c>
      <c r="E2" s="48">
        <v>21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63</v>
      </c>
      <c r="M2" s="52" t="s">
        <v>64</v>
      </c>
      <c r="N2" s="50" t="s">
        <v>19</v>
      </c>
      <c r="O2" s="50" t="s">
        <v>65</v>
      </c>
    </row>
    <row r="3" spans="1:15" s="53" customFormat="1" ht="14.25" customHeight="1" x14ac:dyDescent="0.2">
      <c r="A3" s="48">
        <v>1990</v>
      </c>
      <c r="B3" s="49">
        <v>42690</v>
      </c>
      <c r="C3" s="50" t="s">
        <v>62</v>
      </c>
      <c r="D3" s="48">
        <v>21</v>
      </c>
      <c r="E3" s="48">
        <v>14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 t="s">
        <v>58</v>
      </c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24</v>
      </c>
      <c r="E5" s="16">
        <f>SUM(E2:E3)</f>
        <v>35</v>
      </c>
      <c r="F5" s="16"/>
      <c r="G5" s="16">
        <f>SUM(G2:G3)</f>
        <v>1</v>
      </c>
      <c r="H5" s="16">
        <f>SUM(H2:H3)</f>
        <v>1</v>
      </c>
      <c r="I5" s="16">
        <f>SUM(I2:I3)</f>
        <v>0</v>
      </c>
      <c r="J5" s="17">
        <f>(G5+(I5/2))/(G5+H5+I5)</f>
        <v>0.5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12</v>
      </c>
      <c r="E6" s="19">
        <f>AVERAGE(E2:E3)</f>
        <v>17.5</v>
      </c>
      <c r="F6" s="19">
        <f>D6-E6</f>
        <v>-5.5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3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1990</v>
      </c>
      <c r="B2" s="49">
        <v>42669</v>
      </c>
      <c r="C2" s="50" t="s">
        <v>74</v>
      </c>
      <c r="D2" s="48">
        <v>18</v>
      </c>
      <c r="E2" s="48">
        <v>15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48">
        <v>1991</v>
      </c>
      <c r="B3" s="49">
        <v>42668</v>
      </c>
      <c r="C3" s="50" t="s">
        <v>74</v>
      </c>
      <c r="D3" s="48">
        <v>0</v>
      </c>
      <c r="E3" s="48">
        <v>31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74</v>
      </c>
      <c r="M3" s="52"/>
      <c r="N3" s="50" t="s">
        <v>79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18</v>
      </c>
      <c r="E5" s="16">
        <f>SUM(E2:E3)</f>
        <v>46</v>
      </c>
      <c r="F5" s="16"/>
      <c r="G5" s="16">
        <f>SUM(G2:G3)</f>
        <v>1</v>
      </c>
      <c r="H5" s="16">
        <f>SUM(H2:H3)</f>
        <v>1</v>
      </c>
      <c r="I5" s="16">
        <f>SUM(I2:I3)</f>
        <v>0</v>
      </c>
      <c r="J5" s="17">
        <f>(G5+(I5/2))/(G5+H5+I5)</f>
        <v>0.5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9</v>
      </c>
      <c r="E6" s="19">
        <f>AVERAGE(E2:E3)</f>
        <v>23</v>
      </c>
      <c r="F6" s="19">
        <f>D6-E6</f>
        <v>-14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3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ySplit="1" topLeftCell="A2" activePane="bottomLeft" state="frozen"/>
      <selection pane="bottomLeft" activeCell="C27" sqref="C27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42617</v>
      </c>
      <c r="C2" s="50" t="s">
        <v>15</v>
      </c>
      <c r="D2" s="48">
        <v>22</v>
      </c>
      <c r="E2" s="48">
        <v>13</v>
      </c>
      <c r="F2" s="48" t="s">
        <v>6</v>
      </c>
      <c r="G2" s="48">
        <v>1</v>
      </c>
      <c r="H2" s="48"/>
      <c r="I2" s="48"/>
      <c r="J2" s="48"/>
      <c r="K2" s="51" t="s">
        <v>16</v>
      </c>
      <c r="L2" s="50" t="s">
        <v>17</v>
      </c>
      <c r="M2" s="52"/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42679</v>
      </c>
      <c r="C3" s="50" t="s">
        <v>15</v>
      </c>
      <c r="D3" s="48">
        <v>18</v>
      </c>
      <c r="E3" s="48">
        <v>26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42678</v>
      </c>
      <c r="C4" s="50" t="s">
        <v>15</v>
      </c>
      <c r="D4" s="48">
        <v>11</v>
      </c>
      <c r="E4" s="48">
        <v>0</v>
      </c>
      <c r="F4" s="48" t="s">
        <v>6</v>
      </c>
      <c r="G4" s="48">
        <v>1</v>
      </c>
      <c r="H4" s="48"/>
      <c r="I4" s="48"/>
      <c r="J4" s="48"/>
      <c r="K4" s="51" t="s">
        <v>16</v>
      </c>
      <c r="L4" s="50" t="s">
        <v>17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42683</v>
      </c>
      <c r="C5" s="50" t="s">
        <v>15</v>
      </c>
      <c r="D5" s="48">
        <v>14</v>
      </c>
      <c r="E5" s="48">
        <v>6</v>
      </c>
      <c r="F5" s="48" t="s">
        <v>6</v>
      </c>
      <c r="G5" s="48">
        <v>1</v>
      </c>
      <c r="H5" s="48"/>
      <c r="I5" s="48"/>
      <c r="J5" s="48"/>
      <c r="K5" s="51" t="s">
        <v>21</v>
      </c>
      <c r="L5" s="50" t="s">
        <v>22</v>
      </c>
      <c r="M5" s="52"/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42682</v>
      </c>
      <c r="C6" s="50" t="s">
        <v>15</v>
      </c>
      <c r="D6" s="48">
        <v>6</v>
      </c>
      <c r="E6" s="48">
        <v>35</v>
      </c>
      <c r="F6" s="48" t="s">
        <v>7</v>
      </c>
      <c r="G6" s="48"/>
      <c r="H6" s="48">
        <v>1</v>
      </c>
      <c r="I6" s="48"/>
      <c r="J6" s="48"/>
      <c r="K6" s="51" t="s">
        <v>16</v>
      </c>
      <c r="L6" s="50" t="s">
        <v>17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42681</v>
      </c>
      <c r="C7" s="50" t="s">
        <v>15</v>
      </c>
      <c r="D7" s="48">
        <v>7</v>
      </c>
      <c r="E7" s="48">
        <v>9</v>
      </c>
      <c r="F7" s="48" t="s">
        <v>7</v>
      </c>
      <c r="G7" s="48"/>
      <c r="H7" s="48">
        <v>1</v>
      </c>
      <c r="I7" s="48"/>
      <c r="J7" s="48"/>
      <c r="K7" s="51" t="s">
        <v>21</v>
      </c>
      <c r="L7" s="50" t="s">
        <v>22</v>
      </c>
      <c r="M7" s="52"/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42680</v>
      </c>
      <c r="C8" s="50" t="s">
        <v>15</v>
      </c>
      <c r="D8" s="48">
        <v>21</v>
      </c>
      <c r="E8" s="48">
        <v>28</v>
      </c>
      <c r="F8" s="48" t="s">
        <v>7</v>
      </c>
      <c r="G8" s="48"/>
      <c r="H8" s="48">
        <v>1</v>
      </c>
      <c r="I8" s="48"/>
      <c r="J8" s="48"/>
      <c r="K8" s="51" t="s">
        <v>16</v>
      </c>
      <c r="L8" s="50" t="s">
        <v>17</v>
      </c>
      <c r="M8" s="52"/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42615</v>
      </c>
      <c r="C9" s="50" t="s">
        <v>15</v>
      </c>
      <c r="D9" s="48">
        <v>7</v>
      </c>
      <c r="E9" s="48">
        <v>30</v>
      </c>
      <c r="F9" s="48" t="s">
        <v>7</v>
      </c>
      <c r="G9" s="48"/>
      <c r="H9" s="48">
        <v>1</v>
      </c>
      <c r="I9" s="48"/>
      <c r="J9" s="48"/>
      <c r="K9" s="51" t="s">
        <v>16</v>
      </c>
      <c r="L9" s="50" t="s">
        <v>17</v>
      </c>
      <c r="M9" s="52"/>
      <c r="N9" s="50" t="s">
        <v>19</v>
      </c>
      <c r="O9" s="50"/>
    </row>
    <row r="10" spans="1:15" s="53" customFormat="1" ht="14.25" customHeight="1" x14ac:dyDescent="0.2">
      <c r="A10" s="48">
        <v>1988</v>
      </c>
      <c r="B10" s="49">
        <v>42685</v>
      </c>
      <c r="C10" s="50" t="s">
        <v>15</v>
      </c>
      <c r="D10" s="48">
        <v>21</v>
      </c>
      <c r="E10" s="48">
        <v>0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/>
    </row>
    <row r="11" spans="1:15" s="53" customFormat="1" ht="14.25" customHeight="1" x14ac:dyDescent="0.2">
      <c r="A11" s="48">
        <v>1989</v>
      </c>
      <c r="B11" s="49">
        <v>42614</v>
      </c>
      <c r="C11" s="50" t="s">
        <v>15</v>
      </c>
      <c r="D11" s="48">
        <v>0</v>
      </c>
      <c r="E11" s="48">
        <v>20</v>
      </c>
      <c r="F11" s="48" t="s">
        <v>7</v>
      </c>
      <c r="G11" s="48"/>
      <c r="H11" s="48">
        <v>1</v>
      </c>
      <c r="I11" s="48"/>
      <c r="J11" s="48"/>
      <c r="K11" s="51" t="s">
        <v>21</v>
      </c>
      <c r="L11" s="50" t="s">
        <v>22</v>
      </c>
      <c r="M11" s="52"/>
      <c r="N11" s="50" t="s">
        <v>19</v>
      </c>
      <c r="O11" s="50"/>
    </row>
    <row r="12" spans="1:15" s="53" customFormat="1" ht="14.25" customHeight="1" x14ac:dyDescent="0.2">
      <c r="A12" s="48">
        <v>1989</v>
      </c>
      <c r="B12" s="49">
        <v>42684</v>
      </c>
      <c r="C12" s="50" t="s">
        <v>15</v>
      </c>
      <c r="D12" s="48">
        <v>19</v>
      </c>
      <c r="E12" s="48">
        <v>16</v>
      </c>
      <c r="F12" s="48" t="s">
        <v>6</v>
      </c>
      <c r="G12" s="48">
        <v>1</v>
      </c>
      <c r="H12" s="48"/>
      <c r="I12" s="48"/>
      <c r="J12" s="48"/>
      <c r="K12" s="51" t="s">
        <v>16</v>
      </c>
      <c r="L12" s="50" t="s">
        <v>17</v>
      </c>
      <c r="M12" s="52"/>
      <c r="N12" s="50" t="s">
        <v>19</v>
      </c>
      <c r="O12" s="50"/>
    </row>
    <row r="13" spans="1:15" s="53" customFormat="1" ht="14.25" customHeight="1" x14ac:dyDescent="0.2">
      <c r="A13" s="48">
        <v>1990</v>
      </c>
      <c r="B13" s="49">
        <v>42683</v>
      </c>
      <c r="C13" s="50" t="s">
        <v>15</v>
      </c>
      <c r="D13" s="48">
        <v>43</v>
      </c>
      <c r="E13" s="48">
        <v>7</v>
      </c>
      <c r="F13" s="48" t="s">
        <v>6</v>
      </c>
      <c r="G13" s="48">
        <v>1</v>
      </c>
      <c r="H13" s="48"/>
      <c r="I13" s="48"/>
      <c r="J13" s="48"/>
      <c r="K13" s="51" t="s">
        <v>21</v>
      </c>
      <c r="L13" s="50" t="s">
        <v>22</v>
      </c>
      <c r="M13" s="52"/>
      <c r="N13" s="50" t="s">
        <v>19</v>
      </c>
      <c r="O13" s="50"/>
    </row>
    <row r="14" spans="1:15" s="53" customFormat="1" ht="14.25" customHeight="1" x14ac:dyDescent="0.2">
      <c r="A14" s="48">
        <v>1991</v>
      </c>
      <c r="B14" s="49">
        <v>42682</v>
      </c>
      <c r="C14" s="50" t="s">
        <v>15</v>
      </c>
      <c r="D14" s="48">
        <v>20</v>
      </c>
      <c r="E14" s="48">
        <v>43</v>
      </c>
      <c r="F14" s="48" t="s">
        <v>7</v>
      </c>
      <c r="G14" s="48"/>
      <c r="H14" s="48">
        <v>1</v>
      </c>
      <c r="I14" s="48"/>
      <c r="J14" s="48"/>
      <c r="K14" s="51" t="s">
        <v>16</v>
      </c>
      <c r="L14" s="50" t="s">
        <v>17</v>
      </c>
      <c r="M14" s="52"/>
      <c r="N14" s="50" t="s">
        <v>79</v>
      </c>
      <c r="O14" s="50"/>
    </row>
    <row r="15" spans="1:15" s="53" customFormat="1" ht="14.25" customHeight="1" x14ac:dyDescent="0.2">
      <c r="A15" s="48">
        <v>1992</v>
      </c>
      <c r="B15" s="49">
        <v>42687</v>
      </c>
      <c r="C15" s="50" t="s">
        <v>15</v>
      </c>
      <c r="D15" s="48">
        <v>3</v>
      </c>
      <c r="E15" s="48">
        <v>21</v>
      </c>
      <c r="F15" s="48" t="s">
        <v>7</v>
      </c>
      <c r="G15" s="48"/>
      <c r="H15" s="48">
        <v>1</v>
      </c>
      <c r="I15" s="48"/>
      <c r="J15" s="48"/>
      <c r="K15" s="51" t="s">
        <v>21</v>
      </c>
      <c r="L15" s="50" t="s">
        <v>22</v>
      </c>
      <c r="M15" s="52"/>
      <c r="N15" s="50" t="s">
        <v>79</v>
      </c>
      <c r="O15" s="50"/>
    </row>
    <row r="16" spans="1:15" s="53" customFormat="1" ht="14.25" customHeight="1" x14ac:dyDescent="0.2">
      <c r="A16" s="48">
        <v>1993</v>
      </c>
      <c r="B16" s="49">
        <v>42686</v>
      </c>
      <c r="C16" s="50" t="s">
        <v>15</v>
      </c>
      <c r="D16" s="48">
        <v>22</v>
      </c>
      <c r="E16" s="48">
        <v>8</v>
      </c>
      <c r="F16" s="48" t="s">
        <v>6</v>
      </c>
      <c r="G16" s="48">
        <v>1</v>
      </c>
      <c r="H16" s="48"/>
      <c r="I16" s="48"/>
      <c r="J16" s="48"/>
      <c r="K16" s="51" t="s">
        <v>16</v>
      </c>
      <c r="L16" s="50" t="s">
        <v>17</v>
      </c>
      <c r="M16" s="52"/>
      <c r="N16" s="50" t="s">
        <v>85</v>
      </c>
      <c r="O16" s="50"/>
    </row>
    <row r="17" spans="1:15" s="53" customFormat="1" ht="14.25" customHeight="1" x14ac:dyDescent="0.2">
      <c r="A17" s="48">
        <v>2005</v>
      </c>
      <c r="B17" s="49">
        <v>42622</v>
      </c>
      <c r="C17" s="50" t="s">
        <v>15</v>
      </c>
      <c r="D17" s="48">
        <v>29</v>
      </c>
      <c r="E17" s="48">
        <v>6</v>
      </c>
      <c r="F17" s="48" t="s">
        <v>6</v>
      </c>
      <c r="G17" s="48">
        <v>1</v>
      </c>
      <c r="H17" s="48"/>
      <c r="I17" s="48"/>
      <c r="J17" s="48"/>
      <c r="K17" s="51" t="s">
        <v>16</v>
      </c>
      <c r="L17" s="50" t="s">
        <v>17</v>
      </c>
      <c r="M17" s="52"/>
      <c r="N17" s="50" t="s">
        <v>105</v>
      </c>
      <c r="O17" s="50"/>
    </row>
    <row r="18" spans="1:15" s="53" customFormat="1" ht="14.25" customHeight="1" x14ac:dyDescent="0.2">
      <c r="A18" s="48">
        <v>2006</v>
      </c>
      <c r="B18" s="49">
        <v>42621</v>
      </c>
      <c r="C18" s="50" t="s">
        <v>15</v>
      </c>
      <c r="D18" s="48">
        <v>42</v>
      </c>
      <c r="E18" s="48">
        <v>14</v>
      </c>
      <c r="F18" s="48" t="s">
        <v>6</v>
      </c>
      <c r="G18" s="48">
        <v>1</v>
      </c>
      <c r="H18" s="48"/>
      <c r="I18" s="48"/>
      <c r="J18" s="48"/>
      <c r="K18" s="51" t="s">
        <v>21</v>
      </c>
      <c r="L18" s="50" t="s">
        <v>22</v>
      </c>
      <c r="M18" s="52"/>
      <c r="N18" s="50" t="s">
        <v>105</v>
      </c>
      <c r="O18" s="50"/>
    </row>
    <row r="19" spans="1:15" s="53" customFormat="1" ht="14.25" customHeight="1" x14ac:dyDescent="0.2">
      <c r="A19" s="48">
        <v>2007</v>
      </c>
      <c r="B19" s="49">
        <v>42690</v>
      </c>
      <c r="C19" s="50" t="s">
        <v>15</v>
      </c>
      <c r="D19" s="48">
        <v>17</v>
      </c>
      <c r="E19" s="48">
        <v>7</v>
      </c>
      <c r="F19" s="48" t="s">
        <v>6</v>
      </c>
      <c r="G19" s="48">
        <v>1</v>
      </c>
      <c r="H19" s="48"/>
      <c r="I19" s="48"/>
      <c r="J19" s="48"/>
      <c r="K19" s="51" t="s">
        <v>21</v>
      </c>
      <c r="L19" s="50" t="s">
        <v>22</v>
      </c>
      <c r="M19" s="52" t="s">
        <v>134</v>
      </c>
      <c r="N19" s="50" t="s">
        <v>105</v>
      </c>
      <c r="O19" s="50" t="s">
        <v>58</v>
      </c>
    </row>
    <row r="20" spans="1:15" s="53" customFormat="1" ht="14.25" customHeight="1" x14ac:dyDescent="0.2">
      <c r="A20" s="10"/>
      <c r="B20" s="11" t="s">
        <v>18</v>
      </c>
      <c r="C20" s="12" t="s">
        <v>18</v>
      </c>
      <c r="D20" s="10"/>
      <c r="E20" s="10"/>
      <c r="F20" s="10" t="str">
        <f>IF(D20="","",IF(D20&gt;E20,"W",IF(D20&lt;E20,"L","T")))</f>
        <v/>
      </c>
      <c r="G20" s="10" t="str">
        <f>IF(D20&gt;E20,1,"")</f>
        <v/>
      </c>
      <c r="H20" s="10" t="str">
        <f>IF(D20&lt;E20,1,"")</f>
        <v/>
      </c>
      <c r="I20" s="10" t="str">
        <f>IF(F20="T",1,"")</f>
        <v/>
      </c>
      <c r="J20" s="10"/>
      <c r="K20" s="13" t="s">
        <v>18</v>
      </c>
      <c r="L20" s="14" t="str">
        <f>IF(K20="Home","Clendenin","")</f>
        <v/>
      </c>
      <c r="M20" s="14"/>
      <c r="N20" s="12" t="s">
        <v>18</v>
      </c>
      <c r="O20" s="12"/>
    </row>
    <row r="21" spans="1:15" s="12" customFormat="1" ht="14.25" customHeight="1" x14ac:dyDescent="0.2">
      <c r="A21" s="15"/>
      <c r="B21" s="11"/>
      <c r="D21" s="16">
        <f>SUM(D2:D19)</f>
        <v>322</v>
      </c>
      <c r="E21" s="16">
        <f>SUM(E2:E19)</f>
        <v>289</v>
      </c>
      <c r="F21" s="16"/>
      <c r="G21" s="16">
        <f>SUM(G2:G19)</f>
        <v>10</v>
      </c>
      <c r="H21" s="16">
        <f>SUM(H2:H19)</f>
        <v>8</v>
      </c>
      <c r="I21" s="16">
        <f>SUM(I2:I19)</f>
        <v>0</v>
      </c>
      <c r="J21" s="17">
        <f>(G21+(I21/2))/(G21+H21+I21)</f>
        <v>0.55555555555555558</v>
      </c>
      <c r="K21" s="13"/>
      <c r="L21" s="18"/>
      <c r="M21" s="14"/>
    </row>
    <row r="22" spans="1:15" s="12" customFormat="1" ht="14.25" customHeight="1" x14ac:dyDescent="0.2">
      <c r="A22" s="15"/>
      <c r="B22" s="11"/>
      <c r="D22" s="19">
        <f>AVERAGE(D2:D19)</f>
        <v>17.888888888888889</v>
      </c>
      <c r="E22" s="19">
        <f>AVERAGE(E2:E19)</f>
        <v>16.055555555555557</v>
      </c>
      <c r="F22" s="19">
        <f>D22-E22</f>
        <v>1.8333333333333321</v>
      </c>
      <c r="G22" s="10"/>
      <c r="H22" s="10"/>
      <c r="I22" s="10"/>
      <c r="J22" s="10"/>
      <c r="K22" s="13"/>
      <c r="L22" s="18"/>
      <c r="M22" s="14"/>
    </row>
    <row r="23" spans="1:15" s="12" customFormat="1" ht="14.25" customHeight="1" x14ac:dyDescent="0.2">
      <c r="A23" s="10"/>
      <c r="B23" s="11"/>
      <c r="D23" s="10"/>
      <c r="E23" s="10"/>
      <c r="F23" s="10"/>
      <c r="G23" s="10"/>
      <c r="H23" s="10"/>
      <c r="I23" s="10"/>
      <c r="J23" s="10"/>
      <c r="K23" s="13"/>
      <c r="L23" s="18"/>
      <c r="M23" s="14"/>
    </row>
  </sheetData>
  <conditionalFormatting sqref="F22">
    <cfRule type="cellIs" dxfId="3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2001</v>
      </c>
      <c r="B2" s="49">
        <v>42635</v>
      </c>
      <c r="C2" s="50" t="s">
        <v>96</v>
      </c>
      <c r="D2" s="48">
        <v>27</v>
      </c>
      <c r="E2" s="48">
        <v>7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98</v>
      </c>
      <c r="O2" s="50"/>
    </row>
    <row r="3" spans="1:15" s="53" customFormat="1" ht="14.25" customHeight="1" x14ac:dyDescent="0.2">
      <c r="A3" s="48">
        <v>2002</v>
      </c>
      <c r="B3" s="49">
        <v>42633</v>
      </c>
      <c r="C3" s="50" t="s">
        <v>96</v>
      </c>
      <c r="D3" s="48">
        <v>0</v>
      </c>
      <c r="E3" s="48">
        <v>7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20</v>
      </c>
      <c r="M3" s="52"/>
      <c r="N3" s="50" t="s">
        <v>98</v>
      </c>
      <c r="O3" s="50"/>
    </row>
    <row r="4" spans="1:15" s="53" customFormat="1" ht="14.25" customHeight="1" x14ac:dyDescent="0.2">
      <c r="A4" s="48">
        <v>2003</v>
      </c>
      <c r="B4" s="49">
        <v>42635</v>
      </c>
      <c r="C4" s="50" t="s">
        <v>96</v>
      </c>
      <c r="D4" s="48">
        <v>41</v>
      </c>
      <c r="E4" s="48">
        <v>14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98</v>
      </c>
      <c r="O4" s="50"/>
    </row>
    <row r="5" spans="1:15" s="53" customFormat="1" ht="14.25" customHeight="1" x14ac:dyDescent="0.2">
      <c r="A5" s="48">
        <v>2004</v>
      </c>
      <c r="B5" s="49">
        <v>42636</v>
      </c>
      <c r="C5" s="50" t="s">
        <v>96</v>
      </c>
      <c r="D5" s="48">
        <v>55</v>
      </c>
      <c r="E5" s="48">
        <v>26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20</v>
      </c>
      <c r="M5" s="52"/>
      <c r="N5" s="50" t="s">
        <v>98</v>
      </c>
      <c r="O5" s="50"/>
    </row>
    <row r="6" spans="1:15" s="53" customFormat="1" ht="14.25" customHeight="1" x14ac:dyDescent="0.2">
      <c r="A6" s="48">
        <v>2005</v>
      </c>
      <c r="B6" s="49">
        <v>42671</v>
      </c>
      <c r="C6" s="50" t="s">
        <v>96</v>
      </c>
      <c r="D6" s="48">
        <v>32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16</v>
      </c>
      <c r="L6" s="50" t="s">
        <v>20</v>
      </c>
      <c r="M6" s="52"/>
      <c r="N6" s="50" t="s">
        <v>105</v>
      </c>
      <c r="O6" s="50"/>
    </row>
    <row r="7" spans="1:15" s="53" customFormat="1" ht="14.25" customHeight="1" x14ac:dyDescent="0.2">
      <c r="A7" s="48">
        <v>2006</v>
      </c>
      <c r="B7" s="49">
        <v>42670</v>
      </c>
      <c r="C7" s="50" t="s">
        <v>96</v>
      </c>
      <c r="D7" s="48">
        <v>42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21</v>
      </c>
      <c r="L7" s="50" t="s">
        <v>22</v>
      </c>
      <c r="M7" s="52"/>
      <c r="N7" s="50" t="s">
        <v>105</v>
      </c>
      <c r="O7" s="50"/>
    </row>
    <row r="8" spans="1:15" s="53" customFormat="1" ht="14.25" customHeight="1" x14ac:dyDescent="0.2">
      <c r="A8" s="48">
        <v>2007</v>
      </c>
      <c r="B8" s="49">
        <v>42669</v>
      </c>
      <c r="C8" s="50" t="s">
        <v>96</v>
      </c>
      <c r="D8" s="48">
        <v>41</v>
      </c>
      <c r="E8" s="48">
        <v>27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20</v>
      </c>
      <c r="M8" s="52"/>
      <c r="N8" s="50" t="s">
        <v>105</v>
      </c>
      <c r="O8" s="50"/>
    </row>
    <row r="9" spans="1:15" s="53" customFormat="1" ht="14.25" customHeight="1" x14ac:dyDescent="0.2">
      <c r="A9" s="48">
        <v>2008</v>
      </c>
      <c r="B9" s="49">
        <v>42667</v>
      </c>
      <c r="C9" s="50" t="s">
        <v>96</v>
      </c>
      <c r="D9" s="48">
        <v>20</v>
      </c>
      <c r="E9" s="48">
        <v>14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 t="s">
        <v>134</v>
      </c>
      <c r="N9" s="50" t="s">
        <v>105</v>
      </c>
      <c r="O9" s="50"/>
    </row>
    <row r="10" spans="1:15" s="53" customFormat="1" ht="14.25" customHeight="1" x14ac:dyDescent="0.2">
      <c r="A10" s="48">
        <v>2009</v>
      </c>
      <c r="B10" s="49">
        <v>42638</v>
      </c>
      <c r="C10" s="50" t="s">
        <v>96</v>
      </c>
      <c r="D10" s="48">
        <v>14</v>
      </c>
      <c r="E10" s="48">
        <v>10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 t="s">
        <v>134</v>
      </c>
      <c r="N10" s="50" t="s">
        <v>105</v>
      </c>
      <c r="O10" s="50"/>
    </row>
    <row r="11" spans="1:15" s="53" customFormat="1" ht="14.25" customHeight="1" x14ac:dyDescent="0.2">
      <c r="A11" s="48">
        <v>2010</v>
      </c>
      <c r="B11" s="49">
        <v>42637</v>
      </c>
      <c r="C11" s="50" t="s">
        <v>96</v>
      </c>
      <c r="D11" s="48">
        <v>19</v>
      </c>
      <c r="E11" s="48">
        <v>14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20</v>
      </c>
      <c r="M11" s="52"/>
      <c r="N11" s="50" t="s">
        <v>116</v>
      </c>
      <c r="O11" s="50"/>
    </row>
    <row r="12" spans="1:15" s="53" customFormat="1" ht="14.25" customHeight="1" x14ac:dyDescent="0.2">
      <c r="A12" s="48">
        <v>2011</v>
      </c>
      <c r="B12" s="49">
        <v>42678</v>
      </c>
      <c r="C12" s="50" t="s">
        <v>96</v>
      </c>
      <c r="D12" s="48">
        <v>8</v>
      </c>
      <c r="E12" s="48">
        <v>3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 t="s">
        <v>134</v>
      </c>
      <c r="N12" s="50" t="s">
        <v>116</v>
      </c>
      <c r="O12" s="50"/>
    </row>
    <row r="13" spans="1:15" s="53" customFormat="1" ht="14.25" customHeight="1" x14ac:dyDescent="0.2">
      <c r="A13" s="48">
        <v>2012</v>
      </c>
      <c r="B13" s="49">
        <v>42676</v>
      </c>
      <c r="C13" s="50" t="s">
        <v>96</v>
      </c>
      <c r="D13" s="48">
        <v>19</v>
      </c>
      <c r="E13" s="48">
        <v>0</v>
      </c>
      <c r="F13" s="48" t="s">
        <v>6</v>
      </c>
      <c r="G13" s="48">
        <v>1</v>
      </c>
      <c r="H13" s="48"/>
      <c r="I13" s="48"/>
      <c r="J13" s="48"/>
      <c r="K13" s="51" t="s">
        <v>16</v>
      </c>
      <c r="L13" s="50" t="s">
        <v>20</v>
      </c>
      <c r="M13" s="52"/>
      <c r="N13" s="50" t="s">
        <v>116</v>
      </c>
      <c r="O13" s="50"/>
    </row>
    <row r="14" spans="1:15" s="53" customFormat="1" ht="14.25" customHeight="1" x14ac:dyDescent="0.2">
      <c r="A14" s="48">
        <v>2013</v>
      </c>
      <c r="B14" s="49">
        <v>42654</v>
      </c>
      <c r="C14" s="50" t="s">
        <v>96</v>
      </c>
      <c r="D14" s="48">
        <v>0</v>
      </c>
      <c r="E14" s="48">
        <v>16</v>
      </c>
      <c r="F14" s="48" t="s">
        <v>7</v>
      </c>
      <c r="G14" s="48"/>
      <c r="H14" s="48">
        <v>1</v>
      </c>
      <c r="I14" s="48"/>
      <c r="J14" s="48"/>
      <c r="K14" s="51" t="s">
        <v>21</v>
      </c>
      <c r="L14" s="50" t="s">
        <v>22</v>
      </c>
      <c r="M14" s="52" t="s">
        <v>134</v>
      </c>
      <c r="N14" s="50" t="s">
        <v>94</v>
      </c>
      <c r="O14" s="50"/>
    </row>
    <row r="15" spans="1:15" s="53" customFormat="1" ht="14.25" customHeight="1" x14ac:dyDescent="0.2">
      <c r="A15" s="48">
        <v>2014</v>
      </c>
      <c r="B15" s="49">
        <v>42653</v>
      </c>
      <c r="C15" s="50" t="s">
        <v>96</v>
      </c>
      <c r="D15" s="48">
        <v>0</v>
      </c>
      <c r="E15" s="48">
        <v>14</v>
      </c>
      <c r="F15" s="48" t="s">
        <v>7</v>
      </c>
      <c r="G15" s="48"/>
      <c r="H15" s="48">
        <v>1</v>
      </c>
      <c r="I15" s="48"/>
      <c r="J15" s="48"/>
      <c r="K15" s="51" t="s">
        <v>16</v>
      </c>
      <c r="L15" s="50" t="s">
        <v>20</v>
      </c>
      <c r="M15" s="52"/>
      <c r="N15" s="50" t="s">
        <v>94</v>
      </c>
      <c r="O15" s="50"/>
    </row>
    <row r="16" spans="1:15" s="53" customFormat="1" ht="14.25" customHeight="1" x14ac:dyDescent="0.2">
      <c r="A16" s="10"/>
      <c r="B16" s="11" t="s">
        <v>18</v>
      </c>
      <c r="C16" s="12" t="s">
        <v>18</v>
      </c>
      <c r="D16" s="10"/>
      <c r="E16" s="10"/>
      <c r="F16" s="10" t="str">
        <f>IF(D16="","",IF(D16&gt;E16,"W",IF(D16&lt;E16,"L","T")))</f>
        <v/>
      </c>
      <c r="G16" s="10" t="str">
        <f>IF(D16&gt;E16,1,"")</f>
        <v/>
      </c>
      <c r="H16" s="10" t="str">
        <f>IF(D16&lt;E16,1,"")</f>
        <v/>
      </c>
      <c r="I16" s="10" t="str">
        <f>IF(F16="T",1,"")</f>
        <v/>
      </c>
      <c r="J16" s="10"/>
      <c r="K16" s="13" t="s">
        <v>18</v>
      </c>
      <c r="L16" s="14" t="str">
        <f>IF(K16="Home","Clendenin","")</f>
        <v/>
      </c>
      <c r="M16" s="14"/>
      <c r="N16" s="12" t="s">
        <v>18</v>
      </c>
      <c r="O16" s="12"/>
    </row>
    <row r="17" spans="1:13" s="12" customFormat="1" ht="14.25" customHeight="1" x14ac:dyDescent="0.2">
      <c r="A17" s="15"/>
      <c r="B17" s="11"/>
      <c r="D17" s="16">
        <f>SUM(D2:D15)</f>
        <v>318</v>
      </c>
      <c r="E17" s="16">
        <f>SUM(E2:E15)</f>
        <v>152</v>
      </c>
      <c r="F17" s="16"/>
      <c r="G17" s="16">
        <f>SUM(G2:G15)</f>
        <v>11</v>
      </c>
      <c r="H17" s="16">
        <f>SUM(H2:H15)</f>
        <v>3</v>
      </c>
      <c r="I17" s="16">
        <f>SUM(I2:I15)</f>
        <v>0</v>
      </c>
      <c r="J17" s="17">
        <f>(G17+(I17/2))/(G17+H17+I17)</f>
        <v>0.7857142857142857</v>
      </c>
      <c r="K17" s="13"/>
      <c r="L17" s="18"/>
      <c r="M17" s="14"/>
    </row>
    <row r="18" spans="1:13" s="12" customFormat="1" ht="14.25" customHeight="1" x14ac:dyDescent="0.2">
      <c r="A18" s="15"/>
      <c r="B18" s="11"/>
      <c r="D18" s="19">
        <f>AVERAGE(D2:D15)</f>
        <v>22.714285714285715</v>
      </c>
      <c r="E18" s="19">
        <f>AVERAGE(E2:E15)</f>
        <v>10.857142857142858</v>
      </c>
      <c r="F18" s="19">
        <f>D18-E18</f>
        <v>11.857142857142858</v>
      </c>
      <c r="G18" s="10"/>
      <c r="H18" s="10"/>
      <c r="I18" s="10"/>
      <c r="J18" s="10"/>
      <c r="K18" s="13"/>
      <c r="L18" s="18"/>
      <c r="M18" s="14"/>
    </row>
    <row r="19" spans="1:13" s="12" customFormat="1" ht="14.25" customHeight="1" x14ac:dyDescent="0.2">
      <c r="A19" s="10"/>
      <c r="B19" s="11"/>
      <c r="D19" s="10"/>
      <c r="E19" s="10"/>
      <c r="F19" s="10"/>
      <c r="G19" s="10"/>
      <c r="H19" s="10"/>
      <c r="I19" s="10"/>
      <c r="J19" s="10"/>
      <c r="K19" s="13"/>
      <c r="L19" s="18"/>
      <c r="M19" s="14"/>
    </row>
  </sheetData>
  <conditionalFormatting sqref="F18">
    <cfRule type="cellIs" dxfId="3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1999</v>
      </c>
      <c r="B2" s="49">
        <v>42616</v>
      </c>
      <c r="C2" s="50" t="s">
        <v>95</v>
      </c>
      <c r="D2" s="48">
        <v>7</v>
      </c>
      <c r="E2" s="48">
        <v>15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94</v>
      </c>
      <c r="O2" s="50"/>
    </row>
    <row r="3" spans="1:15" s="53" customFormat="1" ht="14.25" customHeight="1" x14ac:dyDescent="0.2">
      <c r="A3" s="48">
        <v>2000</v>
      </c>
      <c r="B3" s="49">
        <v>42614</v>
      </c>
      <c r="C3" s="50" t="s">
        <v>95</v>
      </c>
      <c r="D3" s="48">
        <v>27</v>
      </c>
      <c r="E3" s="48">
        <v>0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94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34</v>
      </c>
      <c r="E5" s="16">
        <f>SUM(E2:E3)</f>
        <v>15</v>
      </c>
      <c r="F5" s="16"/>
      <c r="G5" s="16">
        <f>SUM(G2:G3)</f>
        <v>1</v>
      </c>
      <c r="H5" s="16">
        <f>SUM(H2:H3)</f>
        <v>1</v>
      </c>
      <c r="I5" s="16">
        <f>SUM(I2:I3)</f>
        <v>0</v>
      </c>
      <c r="J5" s="17">
        <f>(G5+(I5/2))/(G5+H5+I5)</f>
        <v>0.5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17</v>
      </c>
      <c r="E6" s="19">
        <f>AVERAGE(E2:E3)</f>
        <v>7.5</v>
      </c>
      <c r="F6" s="19">
        <f>D6-E6</f>
        <v>9.5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3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defaultGridColor="0" colorId="8" workbookViewId="0">
      <pane ySplit="1" topLeftCell="A17" activePane="bottomLeft" state="frozen"/>
      <selection pane="bottomLeft" activeCell="L43" sqref="L43"/>
    </sheetView>
  </sheetViews>
  <sheetFormatPr defaultRowHeight="14.25" customHeight="1" x14ac:dyDescent="0.2"/>
  <cols>
    <col min="1" max="1" width="5.28515625" style="38" customWidth="1"/>
    <col min="2" max="2" width="5" style="38" customWidth="1"/>
    <col min="3" max="3" width="5.42578125" style="38" customWidth="1"/>
    <col min="4" max="5" width="5.85546875" style="38" customWidth="1"/>
    <col min="6" max="6" width="7.42578125" style="38" customWidth="1"/>
    <col min="7" max="7" width="8" style="45" customWidth="1"/>
    <col min="8" max="8" width="8.140625" style="45" customWidth="1"/>
    <col min="9" max="10" width="7.85546875" style="41" customWidth="1"/>
    <col min="11" max="11" width="9.7109375" style="42" customWidth="1"/>
    <col min="12" max="12" width="7.28515625" style="42" customWidth="1"/>
    <col min="13" max="14" width="19.42578125" style="43" customWidth="1"/>
    <col min="15" max="16" width="22.42578125" style="43" customWidth="1"/>
    <col min="17" max="18" width="4.7109375" style="38" customWidth="1"/>
    <col min="19" max="19" width="4" style="38" customWidth="1"/>
    <col min="20" max="20" width="7.140625" style="39" customWidth="1"/>
    <col min="21" max="21" width="9.140625" style="38"/>
    <col min="22" max="22" width="9.140625" style="44"/>
    <col min="23" max="24" width="9.140625" style="38"/>
    <col min="25" max="256" width="9.140625" style="43"/>
    <col min="257" max="257" width="5.28515625" style="43" customWidth="1"/>
    <col min="258" max="258" width="5" style="43" customWidth="1"/>
    <col min="259" max="259" width="5.42578125" style="43" customWidth="1"/>
    <col min="260" max="261" width="5.85546875" style="43" customWidth="1"/>
    <col min="262" max="262" width="7.42578125" style="43" customWidth="1"/>
    <col min="263" max="263" width="8" style="43" customWidth="1"/>
    <col min="264" max="264" width="8.140625" style="43" customWidth="1"/>
    <col min="265" max="266" width="7.85546875" style="43" customWidth="1"/>
    <col min="267" max="267" width="9.7109375" style="43" customWidth="1"/>
    <col min="268" max="268" width="7.28515625" style="43" customWidth="1"/>
    <col min="269" max="270" width="19.42578125" style="43" customWidth="1"/>
    <col min="271" max="272" width="22.42578125" style="43" customWidth="1"/>
    <col min="273" max="274" width="4.7109375" style="43" customWidth="1"/>
    <col min="275" max="275" width="4" style="43" customWidth="1"/>
    <col min="276" max="276" width="7.140625" style="43" customWidth="1"/>
    <col min="277" max="512" width="9.140625" style="43"/>
    <col min="513" max="513" width="5.28515625" style="43" customWidth="1"/>
    <col min="514" max="514" width="5" style="43" customWidth="1"/>
    <col min="515" max="515" width="5.42578125" style="43" customWidth="1"/>
    <col min="516" max="517" width="5.85546875" style="43" customWidth="1"/>
    <col min="518" max="518" width="7.42578125" style="43" customWidth="1"/>
    <col min="519" max="519" width="8" style="43" customWidth="1"/>
    <col min="520" max="520" width="8.140625" style="43" customWidth="1"/>
    <col min="521" max="522" width="7.85546875" style="43" customWidth="1"/>
    <col min="523" max="523" width="9.7109375" style="43" customWidth="1"/>
    <col min="524" max="524" width="7.28515625" style="43" customWidth="1"/>
    <col min="525" max="526" width="19.42578125" style="43" customWidth="1"/>
    <col min="527" max="528" width="22.42578125" style="43" customWidth="1"/>
    <col min="529" max="530" width="4.7109375" style="43" customWidth="1"/>
    <col min="531" max="531" width="4" style="43" customWidth="1"/>
    <col min="532" max="532" width="7.140625" style="43" customWidth="1"/>
    <col min="533" max="768" width="9.140625" style="43"/>
    <col min="769" max="769" width="5.28515625" style="43" customWidth="1"/>
    <col min="770" max="770" width="5" style="43" customWidth="1"/>
    <col min="771" max="771" width="5.42578125" style="43" customWidth="1"/>
    <col min="772" max="773" width="5.85546875" style="43" customWidth="1"/>
    <col min="774" max="774" width="7.42578125" style="43" customWidth="1"/>
    <col min="775" max="775" width="8" style="43" customWidth="1"/>
    <col min="776" max="776" width="8.140625" style="43" customWidth="1"/>
    <col min="777" max="778" width="7.85546875" style="43" customWidth="1"/>
    <col min="779" max="779" width="9.7109375" style="43" customWidth="1"/>
    <col min="780" max="780" width="7.28515625" style="43" customWidth="1"/>
    <col min="781" max="782" width="19.42578125" style="43" customWidth="1"/>
    <col min="783" max="784" width="22.42578125" style="43" customWidth="1"/>
    <col min="785" max="786" width="4.7109375" style="43" customWidth="1"/>
    <col min="787" max="787" width="4" style="43" customWidth="1"/>
    <col min="788" max="788" width="7.140625" style="43" customWidth="1"/>
    <col min="789" max="1024" width="9.140625" style="43"/>
    <col min="1025" max="1025" width="5.28515625" style="43" customWidth="1"/>
    <col min="1026" max="1026" width="5" style="43" customWidth="1"/>
    <col min="1027" max="1027" width="5.42578125" style="43" customWidth="1"/>
    <col min="1028" max="1029" width="5.85546875" style="43" customWidth="1"/>
    <col min="1030" max="1030" width="7.42578125" style="43" customWidth="1"/>
    <col min="1031" max="1031" width="8" style="43" customWidth="1"/>
    <col min="1032" max="1032" width="8.140625" style="43" customWidth="1"/>
    <col min="1033" max="1034" width="7.85546875" style="43" customWidth="1"/>
    <col min="1035" max="1035" width="9.7109375" style="43" customWidth="1"/>
    <col min="1036" max="1036" width="7.28515625" style="43" customWidth="1"/>
    <col min="1037" max="1038" width="19.42578125" style="43" customWidth="1"/>
    <col min="1039" max="1040" width="22.42578125" style="43" customWidth="1"/>
    <col min="1041" max="1042" width="4.7109375" style="43" customWidth="1"/>
    <col min="1043" max="1043" width="4" style="43" customWidth="1"/>
    <col min="1044" max="1044" width="7.140625" style="43" customWidth="1"/>
    <col min="1045" max="1280" width="9.140625" style="43"/>
    <col min="1281" max="1281" width="5.28515625" style="43" customWidth="1"/>
    <col min="1282" max="1282" width="5" style="43" customWidth="1"/>
    <col min="1283" max="1283" width="5.42578125" style="43" customWidth="1"/>
    <col min="1284" max="1285" width="5.85546875" style="43" customWidth="1"/>
    <col min="1286" max="1286" width="7.42578125" style="43" customWidth="1"/>
    <col min="1287" max="1287" width="8" style="43" customWidth="1"/>
    <col min="1288" max="1288" width="8.140625" style="43" customWidth="1"/>
    <col min="1289" max="1290" width="7.85546875" style="43" customWidth="1"/>
    <col min="1291" max="1291" width="9.7109375" style="43" customWidth="1"/>
    <col min="1292" max="1292" width="7.28515625" style="43" customWidth="1"/>
    <col min="1293" max="1294" width="19.42578125" style="43" customWidth="1"/>
    <col min="1295" max="1296" width="22.42578125" style="43" customWidth="1"/>
    <col min="1297" max="1298" width="4.7109375" style="43" customWidth="1"/>
    <col min="1299" max="1299" width="4" style="43" customWidth="1"/>
    <col min="1300" max="1300" width="7.140625" style="43" customWidth="1"/>
    <col min="1301" max="1536" width="9.140625" style="43"/>
    <col min="1537" max="1537" width="5.28515625" style="43" customWidth="1"/>
    <col min="1538" max="1538" width="5" style="43" customWidth="1"/>
    <col min="1539" max="1539" width="5.42578125" style="43" customWidth="1"/>
    <col min="1540" max="1541" width="5.85546875" style="43" customWidth="1"/>
    <col min="1542" max="1542" width="7.42578125" style="43" customWidth="1"/>
    <col min="1543" max="1543" width="8" style="43" customWidth="1"/>
    <col min="1544" max="1544" width="8.140625" style="43" customWidth="1"/>
    <col min="1545" max="1546" width="7.85546875" style="43" customWidth="1"/>
    <col min="1547" max="1547" width="9.7109375" style="43" customWidth="1"/>
    <col min="1548" max="1548" width="7.28515625" style="43" customWidth="1"/>
    <col min="1549" max="1550" width="19.42578125" style="43" customWidth="1"/>
    <col min="1551" max="1552" width="22.42578125" style="43" customWidth="1"/>
    <col min="1553" max="1554" width="4.7109375" style="43" customWidth="1"/>
    <col min="1555" max="1555" width="4" style="43" customWidth="1"/>
    <col min="1556" max="1556" width="7.140625" style="43" customWidth="1"/>
    <col min="1557" max="1792" width="9.140625" style="43"/>
    <col min="1793" max="1793" width="5.28515625" style="43" customWidth="1"/>
    <col min="1794" max="1794" width="5" style="43" customWidth="1"/>
    <col min="1795" max="1795" width="5.42578125" style="43" customWidth="1"/>
    <col min="1796" max="1797" width="5.85546875" style="43" customWidth="1"/>
    <col min="1798" max="1798" width="7.42578125" style="43" customWidth="1"/>
    <col min="1799" max="1799" width="8" style="43" customWidth="1"/>
    <col min="1800" max="1800" width="8.140625" style="43" customWidth="1"/>
    <col min="1801" max="1802" width="7.85546875" style="43" customWidth="1"/>
    <col min="1803" max="1803" width="9.7109375" style="43" customWidth="1"/>
    <col min="1804" max="1804" width="7.28515625" style="43" customWidth="1"/>
    <col min="1805" max="1806" width="19.42578125" style="43" customWidth="1"/>
    <col min="1807" max="1808" width="22.42578125" style="43" customWidth="1"/>
    <col min="1809" max="1810" width="4.7109375" style="43" customWidth="1"/>
    <col min="1811" max="1811" width="4" style="43" customWidth="1"/>
    <col min="1812" max="1812" width="7.140625" style="43" customWidth="1"/>
    <col min="1813" max="2048" width="9.140625" style="43"/>
    <col min="2049" max="2049" width="5.28515625" style="43" customWidth="1"/>
    <col min="2050" max="2050" width="5" style="43" customWidth="1"/>
    <col min="2051" max="2051" width="5.42578125" style="43" customWidth="1"/>
    <col min="2052" max="2053" width="5.85546875" style="43" customWidth="1"/>
    <col min="2054" max="2054" width="7.42578125" style="43" customWidth="1"/>
    <col min="2055" max="2055" width="8" style="43" customWidth="1"/>
    <col min="2056" max="2056" width="8.140625" style="43" customWidth="1"/>
    <col min="2057" max="2058" width="7.85546875" style="43" customWidth="1"/>
    <col min="2059" max="2059" width="9.7109375" style="43" customWidth="1"/>
    <col min="2060" max="2060" width="7.28515625" style="43" customWidth="1"/>
    <col min="2061" max="2062" width="19.42578125" style="43" customWidth="1"/>
    <col min="2063" max="2064" width="22.42578125" style="43" customWidth="1"/>
    <col min="2065" max="2066" width="4.7109375" style="43" customWidth="1"/>
    <col min="2067" max="2067" width="4" style="43" customWidth="1"/>
    <col min="2068" max="2068" width="7.140625" style="43" customWidth="1"/>
    <col min="2069" max="2304" width="9.140625" style="43"/>
    <col min="2305" max="2305" width="5.28515625" style="43" customWidth="1"/>
    <col min="2306" max="2306" width="5" style="43" customWidth="1"/>
    <col min="2307" max="2307" width="5.42578125" style="43" customWidth="1"/>
    <col min="2308" max="2309" width="5.85546875" style="43" customWidth="1"/>
    <col min="2310" max="2310" width="7.42578125" style="43" customWidth="1"/>
    <col min="2311" max="2311" width="8" style="43" customWidth="1"/>
    <col min="2312" max="2312" width="8.140625" style="43" customWidth="1"/>
    <col min="2313" max="2314" width="7.85546875" style="43" customWidth="1"/>
    <col min="2315" max="2315" width="9.7109375" style="43" customWidth="1"/>
    <col min="2316" max="2316" width="7.28515625" style="43" customWidth="1"/>
    <col min="2317" max="2318" width="19.42578125" style="43" customWidth="1"/>
    <col min="2319" max="2320" width="22.42578125" style="43" customWidth="1"/>
    <col min="2321" max="2322" width="4.7109375" style="43" customWidth="1"/>
    <col min="2323" max="2323" width="4" style="43" customWidth="1"/>
    <col min="2324" max="2324" width="7.140625" style="43" customWidth="1"/>
    <col min="2325" max="2560" width="9.140625" style="43"/>
    <col min="2561" max="2561" width="5.28515625" style="43" customWidth="1"/>
    <col min="2562" max="2562" width="5" style="43" customWidth="1"/>
    <col min="2563" max="2563" width="5.42578125" style="43" customWidth="1"/>
    <col min="2564" max="2565" width="5.85546875" style="43" customWidth="1"/>
    <col min="2566" max="2566" width="7.42578125" style="43" customWidth="1"/>
    <col min="2567" max="2567" width="8" style="43" customWidth="1"/>
    <col min="2568" max="2568" width="8.140625" style="43" customWidth="1"/>
    <col min="2569" max="2570" width="7.85546875" style="43" customWidth="1"/>
    <col min="2571" max="2571" width="9.7109375" style="43" customWidth="1"/>
    <col min="2572" max="2572" width="7.28515625" style="43" customWidth="1"/>
    <col min="2573" max="2574" width="19.42578125" style="43" customWidth="1"/>
    <col min="2575" max="2576" width="22.42578125" style="43" customWidth="1"/>
    <col min="2577" max="2578" width="4.7109375" style="43" customWidth="1"/>
    <col min="2579" max="2579" width="4" style="43" customWidth="1"/>
    <col min="2580" max="2580" width="7.140625" style="43" customWidth="1"/>
    <col min="2581" max="2816" width="9.140625" style="43"/>
    <col min="2817" max="2817" width="5.28515625" style="43" customWidth="1"/>
    <col min="2818" max="2818" width="5" style="43" customWidth="1"/>
    <col min="2819" max="2819" width="5.42578125" style="43" customWidth="1"/>
    <col min="2820" max="2821" width="5.85546875" style="43" customWidth="1"/>
    <col min="2822" max="2822" width="7.42578125" style="43" customWidth="1"/>
    <col min="2823" max="2823" width="8" style="43" customWidth="1"/>
    <col min="2824" max="2824" width="8.140625" style="43" customWidth="1"/>
    <col min="2825" max="2826" width="7.85546875" style="43" customWidth="1"/>
    <col min="2827" max="2827" width="9.7109375" style="43" customWidth="1"/>
    <col min="2828" max="2828" width="7.28515625" style="43" customWidth="1"/>
    <col min="2829" max="2830" width="19.42578125" style="43" customWidth="1"/>
    <col min="2831" max="2832" width="22.42578125" style="43" customWidth="1"/>
    <col min="2833" max="2834" width="4.7109375" style="43" customWidth="1"/>
    <col min="2835" max="2835" width="4" style="43" customWidth="1"/>
    <col min="2836" max="2836" width="7.140625" style="43" customWidth="1"/>
    <col min="2837" max="3072" width="9.140625" style="43"/>
    <col min="3073" max="3073" width="5.28515625" style="43" customWidth="1"/>
    <col min="3074" max="3074" width="5" style="43" customWidth="1"/>
    <col min="3075" max="3075" width="5.42578125" style="43" customWidth="1"/>
    <col min="3076" max="3077" width="5.85546875" style="43" customWidth="1"/>
    <col min="3078" max="3078" width="7.42578125" style="43" customWidth="1"/>
    <col min="3079" max="3079" width="8" style="43" customWidth="1"/>
    <col min="3080" max="3080" width="8.140625" style="43" customWidth="1"/>
    <col min="3081" max="3082" width="7.85546875" style="43" customWidth="1"/>
    <col min="3083" max="3083" width="9.7109375" style="43" customWidth="1"/>
    <col min="3084" max="3084" width="7.28515625" style="43" customWidth="1"/>
    <col min="3085" max="3086" width="19.42578125" style="43" customWidth="1"/>
    <col min="3087" max="3088" width="22.42578125" style="43" customWidth="1"/>
    <col min="3089" max="3090" width="4.7109375" style="43" customWidth="1"/>
    <col min="3091" max="3091" width="4" style="43" customWidth="1"/>
    <col min="3092" max="3092" width="7.140625" style="43" customWidth="1"/>
    <col min="3093" max="3328" width="9.140625" style="43"/>
    <col min="3329" max="3329" width="5.28515625" style="43" customWidth="1"/>
    <col min="3330" max="3330" width="5" style="43" customWidth="1"/>
    <col min="3331" max="3331" width="5.42578125" style="43" customWidth="1"/>
    <col min="3332" max="3333" width="5.85546875" style="43" customWidth="1"/>
    <col min="3334" max="3334" width="7.42578125" style="43" customWidth="1"/>
    <col min="3335" max="3335" width="8" style="43" customWidth="1"/>
    <col min="3336" max="3336" width="8.140625" style="43" customWidth="1"/>
    <col min="3337" max="3338" width="7.85546875" style="43" customWidth="1"/>
    <col min="3339" max="3339" width="9.7109375" style="43" customWidth="1"/>
    <col min="3340" max="3340" width="7.28515625" style="43" customWidth="1"/>
    <col min="3341" max="3342" width="19.42578125" style="43" customWidth="1"/>
    <col min="3343" max="3344" width="22.42578125" style="43" customWidth="1"/>
    <col min="3345" max="3346" width="4.7109375" style="43" customWidth="1"/>
    <col min="3347" max="3347" width="4" style="43" customWidth="1"/>
    <col min="3348" max="3348" width="7.140625" style="43" customWidth="1"/>
    <col min="3349" max="3584" width="9.140625" style="43"/>
    <col min="3585" max="3585" width="5.28515625" style="43" customWidth="1"/>
    <col min="3586" max="3586" width="5" style="43" customWidth="1"/>
    <col min="3587" max="3587" width="5.42578125" style="43" customWidth="1"/>
    <col min="3588" max="3589" width="5.85546875" style="43" customWidth="1"/>
    <col min="3590" max="3590" width="7.42578125" style="43" customWidth="1"/>
    <col min="3591" max="3591" width="8" style="43" customWidth="1"/>
    <col min="3592" max="3592" width="8.140625" style="43" customWidth="1"/>
    <col min="3593" max="3594" width="7.85546875" style="43" customWidth="1"/>
    <col min="3595" max="3595" width="9.7109375" style="43" customWidth="1"/>
    <col min="3596" max="3596" width="7.28515625" style="43" customWidth="1"/>
    <col min="3597" max="3598" width="19.42578125" style="43" customWidth="1"/>
    <col min="3599" max="3600" width="22.42578125" style="43" customWidth="1"/>
    <col min="3601" max="3602" width="4.7109375" style="43" customWidth="1"/>
    <col min="3603" max="3603" width="4" style="43" customWidth="1"/>
    <col min="3604" max="3604" width="7.140625" style="43" customWidth="1"/>
    <col min="3605" max="3840" width="9.140625" style="43"/>
    <col min="3841" max="3841" width="5.28515625" style="43" customWidth="1"/>
    <col min="3842" max="3842" width="5" style="43" customWidth="1"/>
    <col min="3843" max="3843" width="5.42578125" style="43" customWidth="1"/>
    <col min="3844" max="3845" width="5.85546875" style="43" customWidth="1"/>
    <col min="3846" max="3846" width="7.42578125" style="43" customWidth="1"/>
    <col min="3847" max="3847" width="8" style="43" customWidth="1"/>
    <col min="3848" max="3848" width="8.140625" style="43" customWidth="1"/>
    <col min="3849" max="3850" width="7.85546875" style="43" customWidth="1"/>
    <col min="3851" max="3851" width="9.7109375" style="43" customWidth="1"/>
    <col min="3852" max="3852" width="7.28515625" style="43" customWidth="1"/>
    <col min="3853" max="3854" width="19.42578125" style="43" customWidth="1"/>
    <col min="3855" max="3856" width="22.42578125" style="43" customWidth="1"/>
    <col min="3857" max="3858" width="4.7109375" style="43" customWidth="1"/>
    <col min="3859" max="3859" width="4" style="43" customWidth="1"/>
    <col min="3860" max="3860" width="7.140625" style="43" customWidth="1"/>
    <col min="3861" max="4096" width="9.140625" style="43"/>
    <col min="4097" max="4097" width="5.28515625" style="43" customWidth="1"/>
    <col min="4098" max="4098" width="5" style="43" customWidth="1"/>
    <col min="4099" max="4099" width="5.42578125" style="43" customWidth="1"/>
    <col min="4100" max="4101" width="5.85546875" style="43" customWidth="1"/>
    <col min="4102" max="4102" width="7.42578125" style="43" customWidth="1"/>
    <col min="4103" max="4103" width="8" style="43" customWidth="1"/>
    <col min="4104" max="4104" width="8.140625" style="43" customWidth="1"/>
    <col min="4105" max="4106" width="7.85546875" style="43" customWidth="1"/>
    <col min="4107" max="4107" width="9.7109375" style="43" customWidth="1"/>
    <col min="4108" max="4108" width="7.28515625" style="43" customWidth="1"/>
    <col min="4109" max="4110" width="19.42578125" style="43" customWidth="1"/>
    <col min="4111" max="4112" width="22.42578125" style="43" customWidth="1"/>
    <col min="4113" max="4114" width="4.7109375" style="43" customWidth="1"/>
    <col min="4115" max="4115" width="4" style="43" customWidth="1"/>
    <col min="4116" max="4116" width="7.140625" style="43" customWidth="1"/>
    <col min="4117" max="4352" width="9.140625" style="43"/>
    <col min="4353" max="4353" width="5.28515625" style="43" customWidth="1"/>
    <col min="4354" max="4354" width="5" style="43" customWidth="1"/>
    <col min="4355" max="4355" width="5.42578125" style="43" customWidth="1"/>
    <col min="4356" max="4357" width="5.85546875" style="43" customWidth="1"/>
    <col min="4358" max="4358" width="7.42578125" style="43" customWidth="1"/>
    <col min="4359" max="4359" width="8" style="43" customWidth="1"/>
    <col min="4360" max="4360" width="8.140625" style="43" customWidth="1"/>
    <col min="4361" max="4362" width="7.85546875" style="43" customWidth="1"/>
    <col min="4363" max="4363" width="9.7109375" style="43" customWidth="1"/>
    <col min="4364" max="4364" width="7.28515625" style="43" customWidth="1"/>
    <col min="4365" max="4366" width="19.42578125" style="43" customWidth="1"/>
    <col min="4367" max="4368" width="22.42578125" style="43" customWidth="1"/>
    <col min="4369" max="4370" width="4.7109375" style="43" customWidth="1"/>
    <col min="4371" max="4371" width="4" style="43" customWidth="1"/>
    <col min="4372" max="4372" width="7.140625" style="43" customWidth="1"/>
    <col min="4373" max="4608" width="9.140625" style="43"/>
    <col min="4609" max="4609" width="5.28515625" style="43" customWidth="1"/>
    <col min="4610" max="4610" width="5" style="43" customWidth="1"/>
    <col min="4611" max="4611" width="5.42578125" style="43" customWidth="1"/>
    <col min="4612" max="4613" width="5.85546875" style="43" customWidth="1"/>
    <col min="4614" max="4614" width="7.42578125" style="43" customWidth="1"/>
    <col min="4615" max="4615" width="8" style="43" customWidth="1"/>
    <col min="4616" max="4616" width="8.140625" style="43" customWidth="1"/>
    <col min="4617" max="4618" width="7.85546875" style="43" customWidth="1"/>
    <col min="4619" max="4619" width="9.7109375" style="43" customWidth="1"/>
    <col min="4620" max="4620" width="7.28515625" style="43" customWidth="1"/>
    <col min="4621" max="4622" width="19.42578125" style="43" customWidth="1"/>
    <col min="4623" max="4624" width="22.42578125" style="43" customWidth="1"/>
    <col min="4625" max="4626" width="4.7109375" style="43" customWidth="1"/>
    <col min="4627" max="4627" width="4" style="43" customWidth="1"/>
    <col min="4628" max="4628" width="7.140625" style="43" customWidth="1"/>
    <col min="4629" max="4864" width="9.140625" style="43"/>
    <col min="4865" max="4865" width="5.28515625" style="43" customWidth="1"/>
    <col min="4866" max="4866" width="5" style="43" customWidth="1"/>
    <col min="4867" max="4867" width="5.42578125" style="43" customWidth="1"/>
    <col min="4868" max="4869" width="5.85546875" style="43" customWidth="1"/>
    <col min="4870" max="4870" width="7.42578125" style="43" customWidth="1"/>
    <col min="4871" max="4871" width="8" style="43" customWidth="1"/>
    <col min="4872" max="4872" width="8.140625" style="43" customWidth="1"/>
    <col min="4873" max="4874" width="7.85546875" style="43" customWidth="1"/>
    <col min="4875" max="4875" width="9.7109375" style="43" customWidth="1"/>
    <col min="4876" max="4876" width="7.28515625" style="43" customWidth="1"/>
    <col min="4877" max="4878" width="19.42578125" style="43" customWidth="1"/>
    <col min="4879" max="4880" width="22.42578125" style="43" customWidth="1"/>
    <col min="4881" max="4882" width="4.7109375" style="43" customWidth="1"/>
    <col min="4883" max="4883" width="4" style="43" customWidth="1"/>
    <col min="4884" max="4884" width="7.140625" style="43" customWidth="1"/>
    <col min="4885" max="5120" width="9.140625" style="43"/>
    <col min="5121" max="5121" width="5.28515625" style="43" customWidth="1"/>
    <col min="5122" max="5122" width="5" style="43" customWidth="1"/>
    <col min="5123" max="5123" width="5.42578125" style="43" customWidth="1"/>
    <col min="5124" max="5125" width="5.85546875" style="43" customWidth="1"/>
    <col min="5126" max="5126" width="7.42578125" style="43" customWidth="1"/>
    <col min="5127" max="5127" width="8" style="43" customWidth="1"/>
    <col min="5128" max="5128" width="8.140625" style="43" customWidth="1"/>
    <col min="5129" max="5130" width="7.85546875" style="43" customWidth="1"/>
    <col min="5131" max="5131" width="9.7109375" style="43" customWidth="1"/>
    <col min="5132" max="5132" width="7.28515625" style="43" customWidth="1"/>
    <col min="5133" max="5134" width="19.42578125" style="43" customWidth="1"/>
    <col min="5135" max="5136" width="22.42578125" style="43" customWidth="1"/>
    <col min="5137" max="5138" width="4.7109375" style="43" customWidth="1"/>
    <col min="5139" max="5139" width="4" style="43" customWidth="1"/>
    <col min="5140" max="5140" width="7.140625" style="43" customWidth="1"/>
    <col min="5141" max="5376" width="9.140625" style="43"/>
    <col min="5377" max="5377" width="5.28515625" style="43" customWidth="1"/>
    <col min="5378" max="5378" width="5" style="43" customWidth="1"/>
    <col min="5379" max="5379" width="5.42578125" style="43" customWidth="1"/>
    <col min="5380" max="5381" width="5.85546875" style="43" customWidth="1"/>
    <col min="5382" max="5382" width="7.42578125" style="43" customWidth="1"/>
    <col min="5383" max="5383" width="8" style="43" customWidth="1"/>
    <col min="5384" max="5384" width="8.140625" style="43" customWidth="1"/>
    <col min="5385" max="5386" width="7.85546875" style="43" customWidth="1"/>
    <col min="5387" max="5387" width="9.7109375" style="43" customWidth="1"/>
    <col min="5388" max="5388" width="7.28515625" style="43" customWidth="1"/>
    <col min="5389" max="5390" width="19.42578125" style="43" customWidth="1"/>
    <col min="5391" max="5392" width="22.42578125" style="43" customWidth="1"/>
    <col min="5393" max="5394" width="4.7109375" style="43" customWidth="1"/>
    <col min="5395" max="5395" width="4" style="43" customWidth="1"/>
    <col min="5396" max="5396" width="7.140625" style="43" customWidth="1"/>
    <col min="5397" max="5632" width="9.140625" style="43"/>
    <col min="5633" max="5633" width="5.28515625" style="43" customWidth="1"/>
    <col min="5634" max="5634" width="5" style="43" customWidth="1"/>
    <col min="5635" max="5635" width="5.42578125" style="43" customWidth="1"/>
    <col min="5636" max="5637" width="5.85546875" style="43" customWidth="1"/>
    <col min="5638" max="5638" width="7.42578125" style="43" customWidth="1"/>
    <col min="5639" max="5639" width="8" style="43" customWidth="1"/>
    <col min="5640" max="5640" width="8.140625" style="43" customWidth="1"/>
    <col min="5641" max="5642" width="7.85546875" style="43" customWidth="1"/>
    <col min="5643" max="5643" width="9.7109375" style="43" customWidth="1"/>
    <col min="5644" max="5644" width="7.28515625" style="43" customWidth="1"/>
    <col min="5645" max="5646" width="19.42578125" style="43" customWidth="1"/>
    <col min="5647" max="5648" width="22.42578125" style="43" customWidth="1"/>
    <col min="5649" max="5650" width="4.7109375" style="43" customWidth="1"/>
    <col min="5651" max="5651" width="4" style="43" customWidth="1"/>
    <col min="5652" max="5652" width="7.140625" style="43" customWidth="1"/>
    <col min="5653" max="5888" width="9.140625" style="43"/>
    <col min="5889" max="5889" width="5.28515625" style="43" customWidth="1"/>
    <col min="5890" max="5890" width="5" style="43" customWidth="1"/>
    <col min="5891" max="5891" width="5.42578125" style="43" customWidth="1"/>
    <col min="5892" max="5893" width="5.85546875" style="43" customWidth="1"/>
    <col min="5894" max="5894" width="7.42578125" style="43" customWidth="1"/>
    <col min="5895" max="5895" width="8" style="43" customWidth="1"/>
    <col min="5896" max="5896" width="8.140625" style="43" customWidth="1"/>
    <col min="5897" max="5898" width="7.85546875" style="43" customWidth="1"/>
    <col min="5899" max="5899" width="9.7109375" style="43" customWidth="1"/>
    <col min="5900" max="5900" width="7.28515625" style="43" customWidth="1"/>
    <col min="5901" max="5902" width="19.42578125" style="43" customWidth="1"/>
    <col min="5903" max="5904" width="22.42578125" style="43" customWidth="1"/>
    <col min="5905" max="5906" width="4.7109375" style="43" customWidth="1"/>
    <col min="5907" max="5907" width="4" style="43" customWidth="1"/>
    <col min="5908" max="5908" width="7.140625" style="43" customWidth="1"/>
    <col min="5909" max="6144" width="9.140625" style="43"/>
    <col min="6145" max="6145" width="5.28515625" style="43" customWidth="1"/>
    <col min="6146" max="6146" width="5" style="43" customWidth="1"/>
    <col min="6147" max="6147" width="5.42578125" style="43" customWidth="1"/>
    <col min="6148" max="6149" width="5.85546875" style="43" customWidth="1"/>
    <col min="6150" max="6150" width="7.42578125" style="43" customWidth="1"/>
    <col min="6151" max="6151" width="8" style="43" customWidth="1"/>
    <col min="6152" max="6152" width="8.140625" style="43" customWidth="1"/>
    <col min="6153" max="6154" width="7.85546875" style="43" customWidth="1"/>
    <col min="6155" max="6155" width="9.7109375" style="43" customWidth="1"/>
    <col min="6156" max="6156" width="7.28515625" style="43" customWidth="1"/>
    <col min="6157" max="6158" width="19.42578125" style="43" customWidth="1"/>
    <col min="6159" max="6160" width="22.42578125" style="43" customWidth="1"/>
    <col min="6161" max="6162" width="4.7109375" style="43" customWidth="1"/>
    <col min="6163" max="6163" width="4" style="43" customWidth="1"/>
    <col min="6164" max="6164" width="7.140625" style="43" customWidth="1"/>
    <col min="6165" max="6400" width="9.140625" style="43"/>
    <col min="6401" max="6401" width="5.28515625" style="43" customWidth="1"/>
    <col min="6402" max="6402" width="5" style="43" customWidth="1"/>
    <col min="6403" max="6403" width="5.42578125" style="43" customWidth="1"/>
    <col min="6404" max="6405" width="5.85546875" style="43" customWidth="1"/>
    <col min="6406" max="6406" width="7.42578125" style="43" customWidth="1"/>
    <col min="6407" max="6407" width="8" style="43" customWidth="1"/>
    <col min="6408" max="6408" width="8.140625" style="43" customWidth="1"/>
    <col min="6409" max="6410" width="7.85546875" style="43" customWidth="1"/>
    <col min="6411" max="6411" width="9.7109375" style="43" customWidth="1"/>
    <col min="6412" max="6412" width="7.28515625" style="43" customWidth="1"/>
    <col min="6413" max="6414" width="19.42578125" style="43" customWidth="1"/>
    <col min="6415" max="6416" width="22.42578125" style="43" customWidth="1"/>
    <col min="6417" max="6418" width="4.7109375" style="43" customWidth="1"/>
    <col min="6419" max="6419" width="4" style="43" customWidth="1"/>
    <col min="6420" max="6420" width="7.140625" style="43" customWidth="1"/>
    <col min="6421" max="6656" width="9.140625" style="43"/>
    <col min="6657" max="6657" width="5.28515625" style="43" customWidth="1"/>
    <col min="6658" max="6658" width="5" style="43" customWidth="1"/>
    <col min="6659" max="6659" width="5.42578125" style="43" customWidth="1"/>
    <col min="6660" max="6661" width="5.85546875" style="43" customWidth="1"/>
    <col min="6662" max="6662" width="7.42578125" style="43" customWidth="1"/>
    <col min="6663" max="6663" width="8" style="43" customWidth="1"/>
    <col min="6664" max="6664" width="8.140625" style="43" customWidth="1"/>
    <col min="6665" max="6666" width="7.85546875" style="43" customWidth="1"/>
    <col min="6667" max="6667" width="9.7109375" style="43" customWidth="1"/>
    <col min="6668" max="6668" width="7.28515625" style="43" customWidth="1"/>
    <col min="6669" max="6670" width="19.42578125" style="43" customWidth="1"/>
    <col min="6671" max="6672" width="22.42578125" style="43" customWidth="1"/>
    <col min="6673" max="6674" width="4.7109375" style="43" customWidth="1"/>
    <col min="6675" max="6675" width="4" style="43" customWidth="1"/>
    <col min="6676" max="6676" width="7.140625" style="43" customWidth="1"/>
    <col min="6677" max="6912" width="9.140625" style="43"/>
    <col min="6913" max="6913" width="5.28515625" style="43" customWidth="1"/>
    <col min="6914" max="6914" width="5" style="43" customWidth="1"/>
    <col min="6915" max="6915" width="5.42578125" style="43" customWidth="1"/>
    <col min="6916" max="6917" width="5.85546875" style="43" customWidth="1"/>
    <col min="6918" max="6918" width="7.42578125" style="43" customWidth="1"/>
    <col min="6919" max="6919" width="8" style="43" customWidth="1"/>
    <col min="6920" max="6920" width="8.140625" style="43" customWidth="1"/>
    <col min="6921" max="6922" width="7.85546875" style="43" customWidth="1"/>
    <col min="6923" max="6923" width="9.7109375" style="43" customWidth="1"/>
    <col min="6924" max="6924" width="7.28515625" style="43" customWidth="1"/>
    <col min="6925" max="6926" width="19.42578125" style="43" customWidth="1"/>
    <col min="6927" max="6928" width="22.42578125" style="43" customWidth="1"/>
    <col min="6929" max="6930" width="4.7109375" style="43" customWidth="1"/>
    <col min="6931" max="6931" width="4" style="43" customWidth="1"/>
    <col min="6932" max="6932" width="7.140625" style="43" customWidth="1"/>
    <col min="6933" max="7168" width="9.140625" style="43"/>
    <col min="7169" max="7169" width="5.28515625" style="43" customWidth="1"/>
    <col min="7170" max="7170" width="5" style="43" customWidth="1"/>
    <col min="7171" max="7171" width="5.42578125" style="43" customWidth="1"/>
    <col min="7172" max="7173" width="5.85546875" style="43" customWidth="1"/>
    <col min="7174" max="7174" width="7.42578125" style="43" customWidth="1"/>
    <col min="7175" max="7175" width="8" style="43" customWidth="1"/>
    <col min="7176" max="7176" width="8.140625" style="43" customWidth="1"/>
    <col min="7177" max="7178" width="7.85546875" style="43" customWidth="1"/>
    <col min="7179" max="7179" width="9.7109375" style="43" customWidth="1"/>
    <col min="7180" max="7180" width="7.28515625" style="43" customWidth="1"/>
    <col min="7181" max="7182" width="19.42578125" style="43" customWidth="1"/>
    <col min="7183" max="7184" width="22.42578125" style="43" customWidth="1"/>
    <col min="7185" max="7186" width="4.7109375" style="43" customWidth="1"/>
    <col min="7187" max="7187" width="4" style="43" customWidth="1"/>
    <col min="7188" max="7188" width="7.140625" style="43" customWidth="1"/>
    <col min="7189" max="7424" width="9.140625" style="43"/>
    <col min="7425" max="7425" width="5.28515625" style="43" customWidth="1"/>
    <col min="7426" max="7426" width="5" style="43" customWidth="1"/>
    <col min="7427" max="7427" width="5.42578125" style="43" customWidth="1"/>
    <col min="7428" max="7429" width="5.85546875" style="43" customWidth="1"/>
    <col min="7430" max="7430" width="7.42578125" style="43" customWidth="1"/>
    <col min="7431" max="7431" width="8" style="43" customWidth="1"/>
    <col min="7432" max="7432" width="8.140625" style="43" customWidth="1"/>
    <col min="7433" max="7434" width="7.85546875" style="43" customWidth="1"/>
    <col min="7435" max="7435" width="9.7109375" style="43" customWidth="1"/>
    <col min="7436" max="7436" width="7.28515625" style="43" customWidth="1"/>
    <col min="7437" max="7438" width="19.42578125" style="43" customWidth="1"/>
    <col min="7439" max="7440" width="22.42578125" style="43" customWidth="1"/>
    <col min="7441" max="7442" width="4.7109375" style="43" customWidth="1"/>
    <col min="7443" max="7443" width="4" style="43" customWidth="1"/>
    <col min="7444" max="7444" width="7.140625" style="43" customWidth="1"/>
    <col min="7445" max="7680" width="9.140625" style="43"/>
    <col min="7681" max="7681" width="5.28515625" style="43" customWidth="1"/>
    <col min="7682" max="7682" width="5" style="43" customWidth="1"/>
    <col min="7683" max="7683" width="5.42578125" style="43" customWidth="1"/>
    <col min="7684" max="7685" width="5.85546875" style="43" customWidth="1"/>
    <col min="7686" max="7686" width="7.42578125" style="43" customWidth="1"/>
    <col min="7687" max="7687" width="8" style="43" customWidth="1"/>
    <col min="7688" max="7688" width="8.140625" style="43" customWidth="1"/>
    <col min="7689" max="7690" width="7.85546875" style="43" customWidth="1"/>
    <col min="7691" max="7691" width="9.7109375" style="43" customWidth="1"/>
    <col min="7692" max="7692" width="7.28515625" style="43" customWidth="1"/>
    <col min="7693" max="7694" width="19.42578125" style="43" customWidth="1"/>
    <col min="7695" max="7696" width="22.42578125" style="43" customWidth="1"/>
    <col min="7697" max="7698" width="4.7109375" style="43" customWidth="1"/>
    <col min="7699" max="7699" width="4" style="43" customWidth="1"/>
    <col min="7700" max="7700" width="7.140625" style="43" customWidth="1"/>
    <col min="7701" max="7936" width="9.140625" style="43"/>
    <col min="7937" max="7937" width="5.28515625" style="43" customWidth="1"/>
    <col min="7938" max="7938" width="5" style="43" customWidth="1"/>
    <col min="7939" max="7939" width="5.42578125" style="43" customWidth="1"/>
    <col min="7940" max="7941" width="5.85546875" style="43" customWidth="1"/>
    <col min="7942" max="7942" width="7.42578125" style="43" customWidth="1"/>
    <col min="7943" max="7943" width="8" style="43" customWidth="1"/>
    <col min="7944" max="7944" width="8.140625" style="43" customWidth="1"/>
    <col min="7945" max="7946" width="7.85546875" style="43" customWidth="1"/>
    <col min="7947" max="7947" width="9.7109375" style="43" customWidth="1"/>
    <col min="7948" max="7948" width="7.28515625" style="43" customWidth="1"/>
    <col min="7949" max="7950" width="19.42578125" style="43" customWidth="1"/>
    <col min="7951" max="7952" width="22.42578125" style="43" customWidth="1"/>
    <col min="7953" max="7954" width="4.7109375" style="43" customWidth="1"/>
    <col min="7955" max="7955" width="4" style="43" customWidth="1"/>
    <col min="7956" max="7956" width="7.140625" style="43" customWidth="1"/>
    <col min="7957" max="8192" width="9.140625" style="43"/>
    <col min="8193" max="8193" width="5.28515625" style="43" customWidth="1"/>
    <col min="8194" max="8194" width="5" style="43" customWidth="1"/>
    <col min="8195" max="8195" width="5.42578125" style="43" customWidth="1"/>
    <col min="8196" max="8197" width="5.85546875" style="43" customWidth="1"/>
    <col min="8198" max="8198" width="7.42578125" style="43" customWidth="1"/>
    <col min="8199" max="8199" width="8" style="43" customWidth="1"/>
    <col min="8200" max="8200" width="8.140625" style="43" customWidth="1"/>
    <col min="8201" max="8202" width="7.85546875" style="43" customWidth="1"/>
    <col min="8203" max="8203" width="9.7109375" style="43" customWidth="1"/>
    <col min="8204" max="8204" width="7.28515625" style="43" customWidth="1"/>
    <col min="8205" max="8206" width="19.42578125" style="43" customWidth="1"/>
    <col min="8207" max="8208" width="22.42578125" style="43" customWidth="1"/>
    <col min="8209" max="8210" width="4.7109375" style="43" customWidth="1"/>
    <col min="8211" max="8211" width="4" style="43" customWidth="1"/>
    <col min="8212" max="8212" width="7.140625" style="43" customWidth="1"/>
    <col min="8213" max="8448" width="9.140625" style="43"/>
    <col min="8449" max="8449" width="5.28515625" style="43" customWidth="1"/>
    <col min="8450" max="8450" width="5" style="43" customWidth="1"/>
    <col min="8451" max="8451" width="5.42578125" style="43" customWidth="1"/>
    <col min="8452" max="8453" width="5.85546875" style="43" customWidth="1"/>
    <col min="8454" max="8454" width="7.42578125" style="43" customWidth="1"/>
    <col min="8455" max="8455" width="8" style="43" customWidth="1"/>
    <col min="8456" max="8456" width="8.140625" style="43" customWidth="1"/>
    <col min="8457" max="8458" width="7.85546875" style="43" customWidth="1"/>
    <col min="8459" max="8459" width="9.7109375" style="43" customWidth="1"/>
    <col min="8460" max="8460" width="7.28515625" style="43" customWidth="1"/>
    <col min="8461" max="8462" width="19.42578125" style="43" customWidth="1"/>
    <col min="8463" max="8464" width="22.42578125" style="43" customWidth="1"/>
    <col min="8465" max="8466" width="4.7109375" style="43" customWidth="1"/>
    <col min="8467" max="8467" width="4" style="43" customWidth="1"/>
    <col min="8468" max="8468" width="7.140625" style="43" customWidth="1"/>
    <col min="8469" max="8704" width="9.140625" style="43"/>
    <col min="8705" max="8705" width="5.28515625" style="43" customWidth="1"/>
    <col min="8706" max="8706" width="5" style="43" customWidth="1"/>
    <col min="8707" max="8707" width="5.42578125" style="43" customWidth="1"/>
    <col min="8708" max="8709" width="5.85546875" style="43" customWidth="1"/>
    <col min="8710" max="8710" width="7.42578125" style="43" customWidth="1"/>
    <col min="8711" max="8711" width="8" style="43" customWidth="1"/>
    <col min="8712" max="8712" width="8.140625" style="43" customWidth="1"/>
    <col min="8713" max="8714" width="7.85546875" style="43" customWidth="1"/>
    <col min="8715" max="8715" width="9.7109375" style="43" customWidth="1"/>
    <col min="8716" max="8716" width="7.28515625" style="43" customWidth="1"/>
    <col min="8717" max="8718" width="19.42578125" style="43" customWidth="1"/>
    <col min="8719" max="8720" width="22.42578125" style="43" customWidth="1"/>
    <col min="8721" max="8722" width="4.7109375" style="43" customWidth="1"/>
    <col min="8723" max="8723" width="4" style="43" customWidth="1"/>
    <col min="8724" max="8724" width="7.140625" style="43" customWidth="1"/>
    <col min="8725" max="8960" width="9.140625" style="43"/>
    <col min="8961" max="8961" width="5.28515625" style="43" customWidth="1"/>
    <col min="8962" max="8962" width="5" style="43" customWidth="1"/>
    <col min="8963" max="8963" width="5.42578125" style="43" customWidth="1"/>
    <col min="8964" max="8965" width="5.85546875" style="43" customWidth="1"/>
    <col min="8966" max="8966" width="7.42578125" style="43" customWidth="1"/>
    <col min="8967" max="8967" width="8" style="43" customWidth="1"/>
    <col min="8968" max="8968" width="8.140625" style="43" customWidth="1"/>
    <col min="8969" max="8970" width="7.85546875" style="43" customWidth="1"/>
    <col min="8971" max="8971" width="9.7109375" style="43" customWidth="1"/>
    <col min="8972" max="8972" width="7.28515625" style="43" customWidth="1"/>
    <col min="8973" max="8974" width="19.42578125" style="43" customWidth="1"/>
    <col min="8975" max="8976" width="22.42578125" style="43" customWidth="1"/>
    <col min="8977" max="8978" width="4.7109375" style="43" customWidth="1"/>
    <col min="8979" max="8979" width="4" style="43" customWidth="1"/>
    <col min="8980" max="8980" width="7.140625" style="43" customWidth="1"/>
    <col min="8981" max="9216" width="9.140625" style="43"/>
    <col min="9217" max="9217" width="5.28515625" style="43" customWidth="1"/>
    <col min="9218" max="9218" width="5" style="43" customWidth="1"/>
    <col min="9219" max="9219" width="5.42578125" style="43" customWidth="1"/>
    <col min="9220" max="9221" width="5.85546875" style="43" customWidth="1"/>
    <col min="9222" max="9222" width="7.42578125" style="43" customWidth="1"/>
    <col min="9223" max="9223" width="8" style="43" customWidth="1"/>
    <col min="9224" max="9224" width="8.140625" style="43" customWidth="1"/>
    <col min="9225" max="9226" width="7.85546875" style="43" customWidth="1"/>
    <col min="9227" max="9227" width="9.7109375" style="43" customWidth="1"/>
    <col min="9228" max="9228" width="7.28515625" style="43" customWidth="1"/>
    <col min="9229" max="9230" width="19.42578125" style="43" customWidth="1"/>
    <col min="9231" max="9232" width="22.42578125" style="43" customWidth="1"/>
    <col min="9233" max="9234" width="4.7109375" style="43" customWidth="1"/>
    <col min="9235" max="9235" width="4" style="43" customWidth="1"/>
    <col min="9236" max="9236" width="7.140625" style="43" customWidth="1"/>
    <col min="9237" max="9472" width="9.140625" style="43"/>
    <col min="9473" max="9473" width="5.28515625" style="43" customWidth="1"/>
    <col min="9474" max="9474" width="5" style="43" customWidth="1"/>
    <col min="9475" max="9475" width="5.42578125" style="43" customWidth="1"/>
    <col min="9476" max="9477" width="5.85546875" style="43" customWidth="1"/>
    <col min="9478" max="9478" width="7.42578125" style="43" customWidth="1"/>
    <col min="9479" max="9479" width="8" style="43" customWidth="1"/>
    <col min="9480" max="9480" width="8.140625" style="43" customWidth="1"/>
    <col min="9481" max="9482" width="7.85546875" style="43" customWidth="1"/>
    <col min="9483" max="9483" width="9.7109375" style="43" customWidth="1"/>
    <col min="9484" max="9484" width="7.28515625" style="43" customWidth="1"/>
    <col min="9485" max="9486" width="19.42578125" style="43" customWidth="1"/>
    <col min="9487" max="9488" width="22.42578125" style="43" customWidth="1"/>
    <col min="9489" max="9490" width="4.7109375" style="43" customWidth="1"/>
    <col min="9491" max="9491" width="4" style="43" customWidth="1"/>
    <col min="9492" max="9492" width="7.140625" style="43" customWidth="1"/>
    <col min="9493" max="9728" width="9.140625" style="43"/>
    <col min="9729" max="9729" width="5.28515625" style="43" customWidth="1"/>
    <col min="9730" max="9730" width="5" style="43" customWidth="1"/>
    <col min="9731" max="9731" width="5.42578125" style="43" customWidth="1"/>
    <col min="9732" max="9733" width="5.85546875" style="43" customWidth="1"/>
    <col min="9734" max="9734" width="7.42578125" style="43" customWidth="1"/>
    <col min="9735" max="9735" width="8" style="43" customWidth="1"/>
    <col min="9736" max="9736" width="8.140625" style="43" customWidth="1"/>
    <col min="9737" max="9738" width="7.85546875" style="43" customWidth="1"/>
    <col min="9739" max="9739" width="9.7109375" style="43" customWidth="1"/>
    <col min="9740" max="9740" width="7.28515625" style="43" customWidth="1"/>
    <col min="9741" max="9742" width="19.42578125" style="43" customWidth="1"/>
    <col min="9743" max="9744" width="22.42578125" style="43" customWidth="1"/>
    <col min="9745" max="9746" width="4.7109375" style="43" customWidth="1"/>
    <col min="9747" max="9747" width="4" style="43" customWidth="1"/>
    <col min="9748" max="9748" width="7.140625" style="43" customWidth="1"/>
    <col min="9749" max="9984" width="9.140625" style="43"/>
    <col min="9985" max="9985" width="5.28515625" style="43" customWidth="1"/>
    <col min="9986" max="9986" width="5" style="43" customWidth="1"/>
    <col min="9987" max="9987" width="5.42578125" style="43" customWidth="1"/>
    <col min="9988" max="9989" width="5.85546875" style="43" customWidth="1"/>
    <col min="9990" max="9990" width="7.42578125" style="43" customWidth="1"/>
    <col min="9991" max="9991" width="8" style="43" customWidth="1"/>
    <col min="9992" max="9992" width="8.140625" style="43" customWidth="1"/>
    <col min="9993" max="9994" width="7.85546875" style="43" customWidth="1"/>
    <col min="9995" max="9995" width="9.7109375" style="43" customWidth="1"/>
    <col min="9996" max="9996" width="7.28515625" style="43" customWidth="1"/>
    <col min="9997" max="9998" width="19.42578125" style="43" customWidth="1"/>
    <col min="9999" max="10000" width="22.42578125" style="43" customWidth="1"/>
    <col min="10001" max="10002" width="4.7109375" style="43" customWidth="1"/>
    <col min="10003" max="10003" width="4" style="43" customWidth="1"/>
    <col min="10004" max="10004" width="7.140625" style="43" customWidth="1"/>
    <col min="10005" max="10240" width="9.140625" style="43"/>
    <col min="10241" max="10241" width="5.28515625" style="43" customWidth="1"/>
    <col min="10242" max="10242" width="5" style="43" customWidth="1"/>
    <col min="10243" max="10243" width="5.42578125" style="43" customWidth="1"/>
    <col min="10244" max="10245" width="5.85546875" style="43" customWidth="1"/>
    <col min="10246" max="10246" width="7.42578125" style="43" customWidth="1"/>
    <col min="10247" max="10247" width="8" style="43" customWidth="1"/>
    <col min="10248" max="10248" width="8.140625" style="43" customWidth="1"/>
    <col min="10249" max="10250" width="7.85546875" style="43" customWidth="1"/>
    <col min="10251" max="10251" width="9.7109375" style="43" customWidth="1"/>
    <col min="10252" max="10252" width="7.28515625" style="43" customWidth="1"/>
    <col min="10253" max="10254" width="19.42578125" style="43" customWidth="1"/>
    <col min="10255" max="10256" width="22.42578125" style="43" customWidth="1"/>
    <col min="10257" max="10258" width="4.7109375" style="43" customWidth="1"/>
    <col min="10259" max="10259" width="4" style="43" customWidth="1"/>
    <col min="10260" max="10260" width="7.140625" style="43" customWidth="1"/>
    <col min="10261" max="10496" width="9.140625" style="43"/>
    <col min="10497" max="10497" width="5.28515625" style="43" customWidth="1"/>
    <col min="10498" max="10498" width="5" style="43" customWidth="1"/>
    <col min="10499" max="10499" width="5.42578125" style="43" customWidth="1"/>
    <col min="10500" max="10501" width="5.85546875" style="43" customWidth="1"/>
    <col min="10502" max="10502" width="7.42578125" style="43" customWidth="1"/>
    <col min="10503" max="10503" width="8" style="43" customWidth="1"/>
    <col min="10504" max="10504" width="8.140625" style="43" customWidth="1"/>
    <col min="10505" max="10506" width="7.85546875" style="43" customWidth="1"/>
    <col min="10507" max="10507" width="9.7109375" style="43" customWidth="1"/>
    <col min="10508" max="10508" width="7.28515625" style="43" customWidth="1"/>
    <col min="10509" max="10510" width="19.42578125" style="43" customWidth="1"/>
    <col min="10511" max="10512" width="22.42578125" style="43" customWidth="1"/>
    <col min="10513" max="10514" width="4.7109375" style="43" customWidth="1"/>
    <col min="10515" max="10515" width="4" style="43" customWidth="1"/>
    <col min="10516" max="10516" width="7.140625" style="43" customWidth="1"/>
    <col min="10517" max="10752" width="9.140625" style="43"/>
    <col min="10753" max="10753" width="5.28515625" style="43" customWidth="1"/>
    <col min="10754" max="10754" width="5" style="43" customWidth="1"/>
    <col min="10755" max="10755" width="5.42578125" style="43" customWidth="1"/>
    <col min="10756" max="10757" width="5.85546875" style="43" customWidth="1"/>
    <col min="10758" max="10758" width="7.42578125" style="43" customWidth="1"/>
    <col min="10759" max="10759" width="8" style="43" customWidth="1"/>
    <col min="10760" max="10760" width="8.140625" style="43" customWidth="1"/>
    <col min="10761" max="10762" width="7.85546875" style="43" customWidth="1"/>
    <col min="10763" max="10763" width="9.7109375" style="43" customWidth="1"/>
    <col min="10764" max="10764" width="7.28515625" style="43" customWidth="1"/>
    <col min="10765" max="10766" width="19.42578125" style="43" customWidth="1"/>
    <col min="10767" max="10768" width="22.42578125" style="43" customWidth="1"/>
    <col min="10769" max="10770" width="4.7109375" style="43" customWidth="1"/>
    <col min="10771" max="10771" width="4" style="43" customWidth="1"/>
    <col min="10772" max="10772" width="7.140625" style="43" customWidth="1"/>
    <col min="10773" max="11008" width="9.140625" style="43"/>
    <col min="11009" max="11009" width="5.28515625" style="43" customWidth="1"/>
    <col min="11010" max="11010" width="5" style="43" customWidth="1"/>
    <col min="11011" max="11011" width="5.42578125" style="43" customWidth="1"/>
    <col min="11012" max="11013" width="5.85546875" style="43" customWidth="1"/>
    <col min="11014" max="11014" width="7.42578125" style="43" customWidth="1"/>
    <col min="11015" max="11015" width="8" style="43" customWidth="1"/>
    <col min="11016" max="11016" width="8.140625" style="43" customWidth="1"/>
    <col min="11017" max="11018" width="7.85546875" style="43" customWidth="1"/>
    <col min="11019" max="11019" width="9.7109375" style="43" customWidth="1"/>
    <col min="11020" max="11020" width="7.28515625" style="43" customWidth="1"/>
    <col min="11021" max="11022" width="19.42578125" style="43" customWidth="1"/>
    <col min="11023" max="11024" width="22.42578125" style="43" customWidth="1"/>
    <col min="11025" max="11026" width="4.7109375" style="43" customWidth="1"/>
    <col min="11027" max="11027" width="4" style="43" customWidth="1"/>
    <col min="11028" max="11028" width="7.140625" style="43" customWidth="1"/>
    <col min="11029" max="11264" width="9.140625" style="43"/>
    <col min="11265" max="11265" width="5.28515625" style="43" customWidth="1"/>
    <col min="11266" max="11266" width="5" style="43" customWidth="1"/>
    <col min="11267" max="11267" width="5.42578125" style="43" customWidth="1"/>
    <col min="11268" max="11269" width="5.85546875" style="43" customWidth="1"/>
    <col min="11270" max="11270" width="7.42578125" style="43" customWidth="1"/>
    <col min="11271" max="11271" width="8" style="43" customWidth="1"/>
    <col min="11272" max="11272" width="8.140625" style="43" customWidth="1"/>
    <col min="11273" max="11274" width="7.85546875" style="43" customWidth="1"/>
    <col min="11275" max="11275" width="9.7109375" style="43" customWidth="1"/>
    <col min="11276" max="11276" width="7.28515625" style="43" customWidth="1"/>
    <col min="11277" max="11278" width="19.42578125" style="43" customWidth="1"/>
    <col min="11279" max="11280" width="22.42578125" style="43" customWidth="1"/>
    <col min="11281" max="11282" width="4.7109375" style="43" customWidth="1"/>
    <col min="11283" max="11283" width="4" style="43" customWidth="1"/>
    <col min="11284" max="11284" width="7.140625" style="43" customWidth="1"/>
    <col min="11285" max="11520" width="9.140625" style="43"/>
    <col min="11521" max="11521" width="5.28515625" style="43" customWidth="1"/>
    <col min="11522" max="11522" width="5" style="43" customWidth="1"/>
    <col min="11523" max="11523" width="5.42578125" style="43" customWidth="1"/>
    <col min="11524" max="11525" width="5.85546875" style="43" customWidth="1"/>
    <col min="11526" max="11526" width="7.42578125" style="43" customWidth="1"/>
    <col min="11527" max="11527" width="8" style="43" customWidth="1"/>
    <col min="11528" max="11528" width="8.140625" style="43" customWidth="1"/>
    <col min="11529" max="11530" width="7.85546875" style="43" customWidth="1"/>
    <col min="11531" max="11531" width="9.7109375" style="43" customWidth="1"/>
    <col min="11532" max="11532" width="7.28515625" style="43" customWidth="1"/>
    <col min="11533" max="11534" width="19.42578125" style="43" customWidth="1"/>
    <col min="11535" max="11536" width="22.42578125" style="43" customWidth="1"/>
    <col min="11537" max="11538" width="4.7109375" style="43" customWidth="1"/>
    <col min="11539" max="11539" width="4" style="43" customWidth="1"/>
    <col min="11540" max="11540" width="7.140625" style="43" customWidth="1"/>
    <col min="11541" max="11776" width="9.140625" style="43"/>
    <col min="11777" max="11777" width="5.28515625" style="43" customWidth="1"/>
    <col min="11778" max="11778" width="5" style="43" customWidth="1"/>
    <col min="11779" max="11779" width="5.42578125" style="43" customWidth="1"/>
    <col min="11780" max="11781" width="5.85546875" style="43" customWidth="1"/>
    <col min="11782" max="11782" width="7.42578125" style="43" customWidth="1"/>
    <col min="11783" max="11783" width="8" style="43" customWidth="1"/>
    <col min="11784" max="11784" width="8.140625" style="43" customWidth="1"/>
    <col min="11785" max="11786" width="7.85546875" style="43" customWidth="1"/>
    <col min="11787" max="11787" width="9.7109375" style="43" customWidth="1"/>
    <col min="11788" max="11788" width="7.28515625" style="43" customWidth="1"/>
    <col min="11789" max="11790" width="19.42578125" style="43" customWidth="1"/>
    <col min="11791" max="11792" width="22.42578125" style="43" customWidth="1"/>
    <col min="11793" max="11794" width="4.7109375" style="43" customWidth="1"/>
    <col min="11795" max="11795" width="4" style="43" customWidth="1"/>
    <col min="11796" max="11796" width="7.140625" style="43" customWidth="1"/>
    <col min="11797" max="12032" width="9.140625" style="43"/>
    <col min="12033" max="12033" width="5.28515625" style="43" customWidth="1"/>
    <col min="12034" max="12034" width="5" style="43" customWidth="1"/>
    <col min="12035" max="12035" width="5.42578125" style="43" customWidth="1"/>
    <col min="12036" max="12037" width="5.85546875" style="43" customWidth="1"/>
    <col min="12038" max="12038" width="7.42578125" style="43" customWidth="1"/>
    <col min="12039" max="12039" width="8" style="43" customWidth="1"/>
    <col min="12040" max="12040" width="8.140625" style="43" customWidth="1"/>
    <col min="12041" max="12042" width="7.85546875" style="43" customWidth="1"/>
    <col min="12043" max="12043" width="9.7109375" style="43" customWidth="1"/>
    <col min="12044" max="12044" width="7.28515625" style="43" customWidth="1"/>
    <col min="12045" max="12046" width="19.42578125" style="43" customWidth="1"/>
    <col min="12047" max="12048" width="22.42578125" style="43" customWidth="1"/>
    <col min="12049" max="12050" width="4.7109375" style="43" customWidth="1"/>
    <col min="12051" max="12051" width="4" style="43" customWidth="1"/>
    <col min="12052" max="12052" width="7.140625" style="43" customWidth="1"/>
    <col min="12053" max="12288" width="9.140625" style="43"/>
    <col min="12289" max="12289" width="5.28515625" style="43" customWidth="1"/>
    <col min="12290" max="12290" width="5" style="43" customWidth="1"/>
    <col min="12291" max="12291" width="5.42578125" style="43" customWidth="1"/>
    <col min="12292" max="12293" width="5.85546875" style="43" customWidth="1"/>
    <col min="12294" max="12294" width="7.42578125" style="43" customWidth="1"/>
    <col min="12295" max="12295" width="8" style="43" customWidth="1"/>
    <col min="12296" max="12296" width="8.140625" style="43" customWidth="1"/>
    <col min="12297" max="12298" width="7.85546875" style="43" customWidth="1"/>
    <col min="12299" max="12299" width="9.7109375" style="43" customWidth="1"/>
    <col min="12300" max="12300" width="7.28515625" style="43" customWidth="1"/>
    <col min="12301" max="12302" width="19.42578125" style="43" customWidth="1"/>
    <col min="12303" max="12304" width="22.42578125" style="43" customWidth="1"/>
    <col min="12305" max="12306" width="4.7109375" style="43" customWidth="1"/>
    <col min="12307" max="12307" width="4" style="43" customWidth="1"/>
    <col min="12308" max="12308" width="7.140625" style="43" customWidth="1"/>
    <col min="12309" max="12544" width="9.140625" style="43"/>
    <col min="12545" max="12545" width="5.28515625" style="43" customWidth="1"/>
    <col min="12546" max="12546" width="5" style="43" customWidth="1"/>
    <col min="12547" max="12547" width="5.42578125" style="43" customWidth="1"/>
    <col min="12548" max="12549" width="5.85546875" style="43" customWidth="1"/>
    <col min="12550" max="12550" width="7.42578125" style="43" customWidth="1"/>
    <col min="12551" max="12551" width="8" style="43" customWidth="1"/>
    <col min="12552" max="12552" width="8.140625" style="43" customWidth="1"/>
    <col min="12553" max="12554" width="7.85546875" style="43" customWidth="1"/>
    <col min="12555" max="12555" width="9.7109375" style="43" customWidth="1"/>
    <col min="12556" max="12556" width="7.28515625" style="43" customWidth="1"/>
    <col min="12557" max="12558" width="19.42578125" style="43" customWidth="1"/>
    <col min="12559" max="12560" width="22.42578125" style="43" customWidth="1"/>
    <col min="12561" max="12562" width="4.7109375" style="43" customWidth="1"/>
    <col min="12563" max="12563" width="4" style="43" customWidth="1"/>
    <col min="12564" max="12564" width="7.140625" style="43" customWidth="1"/>
    <col min="12565" max="12800" width="9.140625" style="43"/>
    <col min="12801" max="12801" width="5.28515625" style="43" customWidth="1"/>
    <col min="12802" max="12802" width="5" style="43" customWidth="1"/>
    <col min="12803" max="12803" width="5.42578125" style="43" customWidth="1"/>
    <col min="12804" max="12805" width="5.85546875" style="43" customWidth="1"/>
    <col min="12806" max="12806" width="7.42578125" style="43" customWidth="1"/>
    <col min="12807" max="12807" width="8" style="43" customWidth="1"/>
    <col min="12808" max="12808" width="8.140625" style="43" customWidth="1"/>
    <col min="12809" max="12810" width="7.85546875" style="43" customWidth="1"/>
    <col min="12811" max="12811" width="9.7109375" style="43" customWidth="1"/>
    <col min="12812" max="12812" width="7.28515625" style="43" customWidth="1"/>
    <col min="12813" max="12814" width="19.42578125" style="43" customWidth="1"/>
    <col min="12815" max="12816" width="22.42578125" style="43" customWidth="1"/>
    <col min="12817" max="12818" width="4.7109375" style="43" customWidth="1"/>
    <col min="12819" max="12819" width="4" style="43" customWidth="1"/>
    <col min="12820" max="12820" width="7.140625" style="43" customWidth="1"/>
    <col min="12821" max="13056" width="9.140625" style="43"/>
    <col min="13057" max="13057" width="5.28515625" style="43" customWidth="1"/>
    <col min="13058" max="13058" width="5" style="43" customWidth="1"/>
    <col min="13059" max="13059" width="5.42578125" style="43" customWidth="1"/>
    <col min="13060" max="13061" width="5.85546875" style="43" customWidth="1"/>
    <col min="13062" max="13062" width="7.42578125" style="43" customWidth="1"/>
    <col min="13063" max="13063" width="8" style="43" customWidth="1"/>
    <col min="13064" max="13064" width="8.140625" style="43" customWidth="1"/>
    <col min="13065" max="13066" width="7.85546875" style="43" customWidth="1"/>
    <col min="13067" max="13067" width="9.7109375" style="43" customWidth="1"/>
    <col min="13068" max="13068" width="7.28515625" style="43" customWidth="1"/>
    <col min="13069" max="13070" width="19.42578125" style="43" customWidth="1"/>
    <col min="13071" max="13072" width="22.42578125" style="43" customWidth="1"/>
    <col min="13073" max="13074" width="4.7109375" style="43" customWidth="1"/>
    <col min="13075" max="13075" width="4" style="43" customWidth="1"/>
    <col min="13076" max="13076" width="7.140625" style="43" customWidth="1"/>
    <col min="13077" max="13312" width="9.140625" style="43"/>
    <col min="13313" max="13313" width="5.28515625" style="43" customWidth="1"/>
    <col min="13314" max="13314" width="5" style="43" customWidth="1"/>
    <col min="13315" max="13315" width="5.42578125" style="43" customWidth="1"/>
    <col min="13316" max="13317" width="5.85546875" style="43" customWidth="1"/>
    <col min="13318" max="13318" width="7.42578125" style="43" customWidth="1"/>
    <col min="13319" max="13319" width="8" style="43" customWidth="1"/>
    <col min="13320" max="13320" width="8.140625" style="43" customWidth="1"/>
    <col min="13321" max="13322" width="7.85546875" style="43" customWidth="1"/>
    <col min="13323" max="13323" width="9.7109375" style="43" customWidth="1"/>
    <col min="13324" max="13324" width="7.28515625" style="43" customWidth="1"/>
    <col min="13325" max="13326" width="19.42578125" style="43" customWidth="1"/>
    <col min="13327" max="13328" width="22.42578125" style="43" customWidth="1"/>
    <col min="13329" max="13330" width="4.7109375" style="43" customWidth="1"/>
    <col min="13331" max="13331" width="4" style="43" customWidth="1"/>
    <col min="13332" max="13332" width="7.140625" style="43" customWidth="1"/>
    <col min="13333" max="13568" width="9.140625" style="43"/>
    <col min="13569" max="13569" width="5.28515625" style="43" customWidth="1"/>
    <col min="13570" max="13570" width="5" style="43" customWidth="1"/>
    <col min="13571" max="13571" width="5.42578125" style="43" customWidth="1"/>
    <col min="13572" max="13573" width="5.85546875" style="43" customWidth="1"/>
    <col min="13574" max="13574" width="7.42578125" style="43" customWidth="1"/>
    <col min="13575" max="13575" width="8" style="43" customWidth="1"/>
    <col min="13576" max="13576" width="8.140625" style="43" customWidth="1"/>
    <col min="13577" max="13578" width="7.85546875" style="43" customWidth="1"/>
    <col min="13579" max="13579" width="9.7109375" style="43" customWidth="1"/>
    <col min="13580" max="13580" width="7.28515625" style="43" customWidth="1"/>
    <col min="13581" max="13582" width="19.42578125" style="43" customWidth="1"/>
    <col min="13583" max="13584" width="22.42578125" style="43" customWidth="1"/>
    <col min="13585" max="13586" width="4.7109375" style="43" customWidth="1"/>
    <col min="13587" max="13587" width="4" style="43" customWidth="1"/>
    <col min="13588" max="13588" width="7.140625" style="43" customWidth="1"/>
    <col min="13589" max="13824" width="9.140625" style="43"/>
    <col min="13825" max="13825" width="5.28515625" style="43" customWidth="1"/>
    <col min="13826" max="13826" width="5" style="43" customWidth="1"/>
    <col min="13827" max="13827" width="5.42578125" style="43" customWidth="1"/>
    <col min="13828" max="13829" width="5.85546875" style="43" customWidth="1"/>
    <col min="13830" max="13830" width="7.42578125" style="43" customWidth="1"/>
    <col min="13831" max="13831" width="8" style="43" customWidth="1"/>
    <col min="13832" max="13832" width="8.140625" style="43" customWidth="1"/>
    <col min="13833" max="13834" width="7.85546875" style="43" customWidth="1"/>
    <col min="13835" max="13835" width="9.7109375" style="43" customWidth="1"/>
    <col min="13836" max="13836" width="7.28515625" style="43" customWidth="1"/>
    <col min="13837" max="13838" width="19.42578125" style="43" customWidth="1"/>
    <col min="13839" max="13840" width="22.42578125" style="43" customWidth="1"/>
    <col min="13841" max="13842" width="4.7109375" style="43" customWidth="1"/>
    <col min="13843" max="13843" width="4" style="43" customWidth="1"/>
    <col min="13844" max="13844" width="7.140625" style="43" customWidth="1"/>
    <col min="13845" max="14080" width="9.140625" style="43"/>
    <col min="14081" max="14081" width="5.28515625" style="43" customWidth="1"/>
    <col min="14082" max="14082" width="5" style="43" customWidth="1"/>
    <col min="14083" max="14083" width="5.42578125" style="43" customWidth="1"/>
    <col min="14084" max="14085" width="5.85546875" style="43" customWidth="1"/>
    <col min="14086" max="14086" width="7.42578125" style="43" customWidth="1"/>
    <col min="14087" max="14087" width="8" style="43" customWidth="1"/>
    <col min="14088" max="14088" width="8.140625" style="43" customWidth="1"/>
    <col min="14089" max="14090" width="7.85546875" style="43" customWidth="1"/>
    <col min="14091" max="14091" width="9.7109375" style="43" customWidth="1"/>
    <col min="14092" max="14092" width="7.28515625" style="43" customWidth="1"/>
    <col min="14093" max="14094" width="19.42578125" style="43" customWidth="1"/>
    <col min="14095" max="14096" width="22.42578125" style="43" customWidth="1"/>
    <col min="14097" max="14098" width="4.7109375" style="43" customWidth="1"/>
    <col min="14099" max="14099" width="4" style="43" customWidth="1"/>
    <col min="14100" max="14100" width="7.140625" style="43" customWidth="1"/>
    <col min="14101" max="14336" width="9.140625" style="43"/>
    <col min="14337" max="14337" width="5.28515625" style="43" customWidth="1"/>
    <col min="14338" max="14338" width="5" style="43" customWidth="1"/>
    <col min="14339" max="14339" width="5.42578125" style="43" customWidth="1"/>
    <col min="14340" max="14341" width="5.85546875" style="43" customWidth="1"/>
    <col min="14342" max="14342" width="7.42578125" style="43" customWidth="1"/>
    <col min="14343" max="14343" width="8" style="43" customWidth="1"/>
    <col min="14344" max="14344" width="8.140625" style="43" customWidth="1"/>
    <col min="14345" max="14346" width="7.85546875" style="43" customWidth="1"/>
    <col min="14347" max="14347" width="9.7109375" style="43" customWidth="1"/>
    <col min="14348" max="14348" width="7.28515625" style="43" customWidth="1"/>
    <col min="14349" max="14350" width="19.42578125" style="43" customWidth="1"/>
    <col min="14351" max="14352" width="22.42578125" style="43" customWidth="1"/>
    <col min="14353" max="14354" width="4.7109375" style="43" customWidth="1"/>
    <col min="14355" max="14355" width="4" style="43" customWidth="1"/>
    <col min="14356" max="14356" width="7.140625" style="43" customWidth="1"/>
    <col min="14357" max="14592" width="9.140625" style="43"/>
    <col min="14593" max="14593" width="5.28515625" style="43" customWidth="1"/>
    <col min="14594" max="14594" width="5" style="43" customWidth="1"/>
    <col min="14595" max="14595" width="5.42578125" style="43" customWidth="1"/>
    <col min="14596" max="14597" width="5.85546875" style="43" customWidth="1"/>
    <col min="14598" max="14598" width="7.42578125" style="43" customWidth="1"/>
    <col min="14599" max="14599" width="8" style="43" customWidth="1"/>
    <col min="14600" max="14600" width="8.140625" style="43" customWidth="1"/>
    <col min="14601" max="14602" width="7.85546875" style="43" customWidth="1"/>
    <col min="14603" max="14603" width="9.7109375" style="43" customWidth="1"/>
    <col min="14604" max="14604" width="7.28515625" style="43" customWidth="1"/>
    <col min="14605" max="14606" width="19.42578125" style="43" customWidth="1"/>
    <col min="14607" max="14608" width="22.42578125" style="43" customWidth="1"/>
    <col min="14609" max="14610" width="4.7109375" style="43" customWidth="1"/>
    <col min="14611" max="14611" width="4" style="43" customWidth="1"/>
    <col min="14612" max="14612" width="7.140625" style="43" customWidth="1"/>
    <col min="14613" max="14848" width="9.140625" style="43"/>
    <col min="14849" max="14849" width="5.28515625" style="43" customWidth="1"/>
    <col min="14850" max="14850" width="5" style="43" customWidth="1"/>
    <col min="14851" max="14851" width="5.42578125" style="43" customWidth="1"/>
    <col min="14852" max="14853" width="5.85546875" style="43" customWidth="1"/>
    <col min="14854" max="14854" width="7.42578125" style="43" customWidth="1"/>
    <col min="14855" max="14855" width="8" style="43" customWidth="1"/>
    <col min="14856" max="14856" width="8.140625" style="43" customWidth="1"/>
    <col min="14857" max="14858" width="7.85546875" style="43" customWidth="1"/>
    <col min="14859" max="14859" width="9.7109375" style="43" customWidth="1"/>
    <col min="14860" max="14860" width="7.28515625" style="43" customWidth="1"/>
    <col min="14861" max="14862" width="19.42578125" style="43" customWidth="1"/>
    <col min="14863" max="14864" width="22.42578125" style="43" customWidth="1"/>
    <col min="14865" max="14866" width="4.7109375" style="43" customWidth="1"/>
    <col min="14867" max="14867" width="4" style="43" customWidth="1"/>
    <col min="14868" max="14868" width="7.140625" style="43" customWidth="1"/>
    <col min="14869" max="15104" width="9.140625" style="43"/>
    <col min="15105" max="15105" width="5.28515625" style="43" customWidth="1"/>
    <col min="15106" max="15106" width="5" style="43" customWidth="1"/>
    <col min="15107" max="15107" width="5.42578125" style="43" customWidth="1"/>
    <col min="15108" max="15109" width="5.85546875" style="43" customWidth="1"/>
    <col min="15110" max="15110" width="7.42578125" style="43" customWidth="1"/>
    <col min="15111" max="15111" width="8" style="43" customWidth="1"/>
    <col min="15112" max="15112" width="8.140625" style="43" customWidth="1"/>
    <col min="15113" max="15114" width="7.85546875" style="43" customWidth="1"/>
    <col min="15115" max="15115" width="9.7109375" style="43" customWidth="1"/>
    <col min="15116" max="15116" width="7.28515625" style="43" customWidth="1"/>
    <col min="15117" max="15118" width="19.42578125" style="43" customWidth="1"/>
    <col min="15119" max="15120" width="22.42578125" style="43" customWidth="1"/>
    <col min="15121" max="15122" width="4.7109375" style="43" customWidth="1"/>
    <col min="15123" max="15123" width="4" style="43" customWidth="1"/>
    <col min="15124" max="15124" width="7.140625" style="43" customWidth="1"/>
    <col min="15125" max="15360" width="9.140625" style="43"/>
    <col min="15361" max="15361" width="5.28515625" style="43" customWidth="1"/>
    <col min="15362" max="15362" width="5" style="43" customWidth="1"/>
    <col min="15363" max="15363" width="5.42578125" style="43" customWidth="1"/>
    <col min="15364" max="15365" width="5.85546875" style="43" customWidth="1"/>
    <col min="15366" max="15366" width="7.42578125" style="43" customWidth="1"/>
    <col min="15367" max="15367" width="8" style="43" customWidth="1"/>
    <col min="15368" max="15368" width="8.140625" style="43" customWidth="1"/>
    <col min="15369" max="15370" width="7.85546875" style="43" customWidth="1"/>
    <col min="15371" max="15371" width="9.7109375" style="43" customWidth="1"/>
    <col min="15372" max="15372" width="7.28515625" style="43" customWidth="1"/>
    <col min="15373" max="15374" width="19.42578125" style="43" customWidth="1"/>
    <col min="15375" max="15376" width="22.42578125" style="43" customWidth="1"/>
    <col min="15377" max="15378" width="4.7109375" style="43" customWidth="1"/>
    <col min="15379" max="15379" width="4" style="43" customWidth="1"/>
    <col min="15380" max="15380" width="7.140625" style="43" customWidth="1"/>
    <col min="15381" max="15616" width="9.140625" style="43"/>
    <col min="15617" max="15617" width="5.28515625" style="43" customWidth="1"/>
    <col min="15618" max="15618" width="5" style="43" customWidth="1"/>
    <col min="15619" max="15619" width="5.42578125" style="43" customWidth="1"/>
    <col min="15620" max="15621" width="5.85546875" style="43" customWidth="1"/>
    <col min="15622" max="15622" width="7.42578125" style="43" customWidth="1"/>
    <col min="15623" max="15623" width="8" style="43" customWidth="1"/>
    <col min="15624" max="15624" width="8.140625" style="43" customWidth="1"/>
    <col min="15625" max="15626" width="7.85546875" style="43" customWidth="1"/>
    <col min="15627" max="15627" width="9.7109375" style="43" customWidth="1"/>
    <col min="15628" max="15628" width="7.28515625" style="43" customWidth="1"/>
    <col min="15629" max="15630" width="19.42578125" style="43" customWidth="1"/>
    <col min="15631" max="15632" width="22.42578125" style="43" customWidth="1"/>
    <col min="15633" max="15634" width="4.7109375" style="43" customWidth="1"/>
    <col min="15635" max="15635" width="4" style="43" customWidth="1"/>
    <col min="15636" max="15636" width="7.140625" style="43" customWidth="1"/>
    <col min="15637" max="15872" width="9.140625" style="43"/>
    <col min="15873" max="15873" width="5.28515625" style="43" customWidth="1"/>
    <col min="15874" max="15874" width="5" style="43" customWidth="1"/>
    <col min="15875" max="15875" width="5.42578125" style="43" customWidth="1"/>
    <col min="15876" max="15877" width="5.85546875" style="43" customWidth="1"/>
    <col min="15878" max="15878" width="7.42578125" style="43" customWidth="1"/>
    <col min="15879" max="15879" width="8" style="43" customWidth="1"/>
    <col min="15880" max="15880" width="8.140625" style="43" customWidth="1"/>
    <col min="15881" max="15882" width="7.85546875" style="43" customWidth="1"/>
    <col min="15883" max="15883" width="9.7109375" style="43" customWidth="1"/>
    <col min="15884" max="15884" width="7.28515625" style="43" customWidth="1"/>
    <col min="15885" max="15886" width="19.42578125" style="43" customWidth="1"/>
    <col min="15887" max="15888" width="22.42578125" style="43" customWidth="1"/>
    <col min="15889" max="15890" width="4.7109375" style="43" customWidth="1"/>
    <col min="15891" max="15891" width="4" style="43" customWidth="1"/>
    <col min="15892" max="15892" width="7.140625" style="43" customWidth="1"/>
    <col min="15893" max="16128" width="9.140625" style="43"/>
    <col min="16129" max="16129" width="5.28515625" style="43" customWidth="1"/>
    <col min="16130" max="16130" width="5" style="43" customWidth="1"/>
    <col min="16131" max="16131" width="5.42578125" style="43" customWidth="1"/>
    <col min="16132" max="16133" width="5.85546875" style="43" customWidth="1"/>
    <col min="16134" max="16134" width="7.42578125" style="43" customWidth="1"/>
    <col min="16135" max="16135" width="8" style="43" customWidth="1"/>
    <col min="16136" max="16136" width="8.140625" style="43" customWidth="1"/>
    <col min="16137" max="16138" width="7.85546875" style="43" customWidth="1"/>
    <col min="16139" max="16139" width="9.7109375" style="43" customWidth="1"/>
    <col min="16140" max="16140" width="7.28515625" style="43" customWidth="1"/>
    <col min="16141" max="16142" width="19.42578125" style="43" customWidth="1"/>
    <col min="16143" max="16144" width="22.42578125" style="43" customWidth="1"/>
    <col min="16145" max="16146" width="4.7109375" style="43" customWidth="1"/>
    <col min="16147" max="16147" width="4" style="43" customWidth="1"/>
    <col min="16148" max="16148" width="7.140625" style="43" customWidth="1"/>
    <col min="16149" max="16384" width="9.140625" style="43"/>
  </cols>
  <sheetData>
    <row r="1" spans="1:24" s="34" customFormat="1" ht="14.25" customHeight="1" x14ac:dyDescent="0.2">
      <c r="A1" s="30" t="s">
        <v>0</v>
      </c>
      <c r="B1" s="30" t="s">
        <v>125</v>
      </c>
      <c r="C1" s="30" t="s">
        <v>6</v>
      </c>
      <c r="D1" s="30" t="s">
        <v>7</v>
      </c>
      <c r="E1" s="30" t="s">
        <v>8</v>
      </c>
      <c r="F1" s="30" t="s">
        <v>126</v>
      </c>
      <c r="G1" s="31" t="s">
        <v>127</v>
      </c>
      <c r="H1" s="31" t="s">
        <v>128</v>
      </c>
      <c r="I1" s="32" t="s">
        <v>129</v>
      </c>
      <c r="J1" s="32" t="s">
        <v>129</v>
      </c>
      <c r="K1" s="33" t="s">
        <v>130</v>
      </c>
      <c r="L1" s="33" t="s">
        <v>131</v>
      </c>
      <c r="M1" s="30" t="s">
        <v>13</v>
      </c>
      <c r="N1" s="30" t="s">
        <v>13</v>
      </c>
      <c r="Q1" s="30"/>
      <c r="R1" s="30"/>
      <c r="S1" s="30"/>
      <c r="T1" s="35"/>
      <c r="U1" s="36"/>
      <c r="V1" s="37"/>
      <c r="W1" s="36"/>
      <c r="X1" s="36"/>
    </row>
    <row r="2" spans="1:24" ht="14.25" customHeight="1" x14ac:dyDescent="0.2">
      <c r="A2" s="38">
        <v>1981</v>
      </c>
      <c r="B2" s="38">
        <f t="shared" ref="B2:B37" si="0">C2+D2+E2</f>
        <v>10</v>
      </c>
      <c r="C2" s="38">
        <f>SUM(Potomac!G2:G11)</f>
        <v>2</v>
      </c>
      <c r="D2" s="38">
        <f>SUM(Potomac!H2:H11)</f>
        <v>8</v>
      </c>
      <c r="E2" s="38">
        <f>SUM(Potomac!I2:I11)</f>
        <v>0</v>
      </c>
      <c r="F2" s="39">
        <f t="shared" ref="F2:F37" si="1">SUM(C2+(E2/2))/(C2+D2+E2)</f>
        <v>0.2</v>
      </c>
      <c r="G2" s="40">
        <f>SUM(Potomac!D2:D11)</f>
        <v>115</v>
      </c>
      <c r="H2" s="40">
        <f>SUM(Potomac!E2:E11)</f>
        <v>229</v>
      </c>
      <c r="I2" s="41">
        <f t="shared" ref="I2" si="2">G2/B2</f>
        <v>11.5</v>
      </c>
      <c r="J2" s="41">
        <f t="shared" ref="J2" si="3">H2/B2</f>
        <v>22.9</v>
      </c>
      <c r="K2" s="42">
        <f t="shared" ref="K2" si="4">I2-J2</f>
        <v>-11.399999999999999</v>
      </c>
      <c r="L2" s="39">
        <f t="shared" ref="L2" si="5">(G2)/(G2+H2)</f>
        <v>0.33430232558139533</v>
      </c>
      <c r="M2" s="43" t="s">
        <v>19</v>
      </c>
    </row>
    <row r="3" spans="1:24" ht="14.25" customHeight="1" x14ac:dyDescent="0.2">
      <c r="A3" s="38">
        <v>1982</v>
      </c>
      <c r="B3" s="38">
        <f t="shared" si="0"/>
        <v>10</v>
      </c>
      <c r="C3" s="38">
        <f>SUM(Potomac!G12:G21)</f>
        <v>7</v>
      </c>
      <c r="D3" s="38">
        <f>SUM(Potomac!H12:H21)</f>
        <v>2</v>
      </c>
      <c r="E3" s="38">
        <f>SUM(Potomac!I12:I21)</f>
        <v>1</v>
      </c>
      <c r="F3" s="39">
        <f t="shared" si="1"/>
        <v>0.75</v>
      </c>
      <c r="G3" s="40">
        <f>SUM(Potomac!D12:D21)</f>
        <v>148</v>
      </c>
      <c r="H3" s="40">
        <f>SUM(Potomac!E12:E21)</f>
        <v>80</v>
      </c>
      <c r="I3" s="41">
        <f t="shared" ref="I3" si="6">G3/B3</f>
        <v>14.8</v>
      </c>
      <c r="J3" s="41">
        <f t="shared" ref="J3" si="7">H3/B3</f>
        <v>8</v>
      </c>
      <c r="K3" s="42">
        <f t="shared" ref="K3" si="8">I3-J3</f>
        <v>6.8000000000000007</v>
      </c>
      <c r="L3" s="39">
        <f t="shared" ref="L3" si="9">(G3)/(G3+H3)</f>
        <v>0.64912280701754388</v>
      </c>
      <c r="M3" s="43" t="s">
        <v>19</v>
      </c>
    </row>
    <row r="4" spans="1:24" ht="14.25" customHeight="1" x14ac:dyDescent="0.2">
      <c r="A4" s="38">
        <v>1983</v>
      </c>
      <c r="B4" s="38">
        <f t="shared" si="0"/>
        <v>10</v>
      </c>
      <c r="C4" s="38">
        <f>SUM(Potomac!G22:G31)</f>
        <v>6</v>
      </c>
      <c r="D4" s="38">
        <f>SUM(Potomac!H22:H31)</f>
        <v>4</v>
      </c>
      <c r="E4" s="38">
        <f>SUM(Potomac!I22:I31)</f>
        <v>0</v>
      </c>
      <c r="F4" s="39">
        <f t="shared" si="1"/>
        <v>0.6</v>
      </c>
      <c r="G4" s="40">
        <f>SUM(Potomac!D22:D31)</f>
        <v>146</v>
      </c>
      <c r="H4" s="40">
        <f>SUM(Potomac!E22:E31)</f>
        <v>132</v>
      </c>
      <c r="I4" s="41">
        <f t="shared" ref="I4" si="10">G4/B4</f>
        <v>14.6</v>
      </c>
      <c r="J4" s="41">
        <f t="shared" ref="J4" si="11">H4/B4</f>
        <v>13.2</v>
      </c>
      <c r="K4" s="42">
        <f t="shared" ref="K4" si="12">I4-J4</f>
        <v>1.4000000000000004</v>
      </c>
      <c r="L4" s="39">
        <f t="shared" ref="L4" si="13">(G4)/(G4+H4)</f>
        <v>0.52517985611510787</v>
      </c>
      <c r="M4" s="43" t="s">
        <v>19</v>
      </c>
    </row>
    <row r="5" spans="1:24" ht="14.25" customHeight="1" x14ac:dyDescent="0.2">
      <c r="A5" s="38">
        <v>1984</v>
      </c>
      <c r="B5" s="38">
        <f t="shared" si="0"/>
        <v>11</v>
      </c>
      <c r="C5" s="38">
        <f>SUM(Potomac!G32:G42)</f>
        <v>9</v>
      </c>
      <c r="D5" s="38">
        <f>SUM(Potomac!H32:H42)</f>
        <v>2</v>
      </c>
      <c r="E5" s="38">
        <f>SUM(Potomac!I32:I42)</f>
        <v>0</v>
      </c>
      <c r="F5" s="39">
        <f t="shared" si="1"/>
        <v>0.81818181818181823</v>
      </c>
      <c r="G5" s="40">
        <f>SUM(Potomac!D32:D42)</f>
        <v>160</v>
      </c>
      <c r="H5" s="40">
        <f>SUM(Potomac!E32:E42)</f>
        <v>73</v>
      </c>
      <c r="I5" s="41">
        <f t="shared" ref="I5" si="14">G5/B5</f>
        <v>14.545454545454545</v>
      </c>
      <c r="J5" s="41">
        <f t="shared" ref="J5" si="15">H5/B5</f>
        <v>6.6363636363636367</v>
      </c>
      <c r="K5" s="42">
        <f t="shared" ref="K5" si="16">I5-J5</f>
        <v>7.9090909090909083</v>
      </c>
      <c r="L5" s="39">
        <f t="shared" ref="L5" si="17">(G5)/(G5+H5)</f>
        <v>0.68669527896995708</v>
      </c>
      <c r="M5" s="43" t="s">
        <v>19</v>
      </c>
    </row>
    <row r="6" spans="1:24" ht="14.25" customHeight="1" x14ac:dyDescent="0.2">
      <c r="A6" s="38">
        <v>1985</v>
      </c>
      <c r="B6" s="38">
        <f t="shared" si="0"/>
        <v>10</v>
      </c>
      <c r="C6" s="38">
        <f>SUM(Potomac!G43:G52)</f>
        <v>5</v>
      </c>
      <c r="D6" s="38">
        <f>SUM(Potomac!H43:H52)</f>
        <v>5</v>
      </c>
      <c r="E6" s="38">
        <f>SUM(Potomac!I43:I52)</f>
        <v>0</v>
      </c>
      <c r="F6" s="39">
        <f t="shared" si="1"/>
        <v>0.5</v>
      </c>
      <c r="G6" s="40">
        <f>SUM(Potomac!D43:D52)</f>
        <v>103</v>
      </c>
      <c r="H6" s="40">
        <f>SUM(Potomac!E43:E52)</f>
        <v>114</v>
      </c>
      <c r="I6" s="41">
        <f t="shared" ref="I6" si="18">G6/B6</f>
        <v>10.3</v>
      </c>
      <c r="J6" s="41">
        <f t="shared" ref="J6" si="19">H6/B6</f>
        <v>11.4</v>
      </c>
      <c r="K6" s="42">
        <f t="shared" ref="K6" si="20">I6-J6</f>
        <v>-1.0999999999999996</v>
      </c>
      <c r="L6" s="39">
        <f t="shared" ref="L6" si="21">(G6)/(G6+H6)</f>
        <v>0.47465437788018433</v>
      </c>
      <c r="M6" s="43" t="s">
        <v>19</v>
      </c>
    </row>
    <row r="7" spans="1:24" ht="14.25" customHeight="1" x14ac:dyDescent="0.2">
      <c r="A7" s="38">
        <v>1986</v>
      </c>
      <c r="B7" s="38">
        <f t="shared" si="0"/>
        <v>13</v>
      </c>
      <c r="C7" s="38">
        <f>SUM(Potomac!G53:G65)</f>
        <v>9</v>
      </c>
      <c r="D7" s="38">
        <f>SUM(Potomac!H53:H65)</f>
        <v>4</v>
      </c>
      <c r="E7" s="38">
        <f>SUM(Potomac!I53:I65)</f>
        <v>0</v>
      </c>
      <c r="F7" s="39">
        <f t="shared" si="1"/>
        <v>0.69230769230769229</v>
      </c>
      <c r="G7" s="40">
        <f>SUM(Potomac!D53:D65)</f>
        <v>210</v>
      </c>
      <c r="H7" s="40">
        <f>SUM(Potomac!E53:E65)</f>
        <v>109</v>
      </c>
      <c r="I7" s="41">
        <f t="shared" ref="I7" si="22">G7/B7</f>
        <v>16.153846153846153</v>
      </c>
      <c r="J7" s="41">
        <f t="shared" ref="J7" si="23">H7/B7</f>
        <v>8.384615384615385</v>
      </c>
      <c r="K7" s="42">
        <f t="shared" ref="K7" si="24">I7-J7</f>
        <v>7.7692307692307683</v>
      </c>
      <c r="L7" s="39">
        <f t="shared" ref="L7" si="25">(G7)/(G7+H7)</f>
        <v>0.65830721003134796</v>
      </c>
      <c r="M7" s="43" t="s">
        <v>19</v>
      </c>
    </row>
    <row r="8" spans="1:24" ht="14.25" customHeight="1" x14ac:dyDescent="0.2">
      <c r="A8" s="38">
        <v>1987</v>
      </c>
      <c r="B8" s="38">
        <f t="shared" si="0"/>
        <v>10</v>
      </c>
      <c r="C8" s="38">
        <f>SUM(Potomac!G66:G75)</f>
        <v>6</v>
      </c>
      <c r="D8" s="38">
        <f>SUM(Potomac!H66:H75)</f>
        <v>4</v>
      </c>
      <c r="E8" s="38">
        <f>SUM(Potomac!I66:I75)</f>
        <v>0</v>
      </c>
      <c r="F8" s="39">
        <f t="shared" si="1"/>
        <v>0.6</v>
      </c>
      <c r="G8" s="40">
        <f>SUM(Potomac!D66:D75)</f>
        <v>160</v>
      </c>
      <c r="H8" s="40">
        <f>SUM(Potomac!E66:E75)</f>
        <v>129</v>
      </c>
      <c r="I8" s="41">
        <f t="shared" ref="I8" si="26">G8/B8</f>
        <v>16</v>
      </c>
      <c r="J8" s="41">
        <f t="shared" ref="J8" si="27">H8/B8</f>
        <v>12.9</v>
      </c>
      <c r="K8" s="42">
        <f t="shared" ref="K8" si="28">I8-J8</f>
        <v>3.0999999999999996</v>
      </c>
      <c r="L8" s="39">
        <f t="shared" ref="L8" si="29">(G8)/(G8+H8)</f>
        <v>0.55363321799307963</v>
      </c>
      <c r="M8" s="43" t="s">
        <v>19</v>
      </c>
    </row>
    <row r="9" spans="1:24" ht="14.25" customHeight="1" x14ac:dyDescent="0.2">
      <c r="A9" s="38">
        <v>1988</v>
      </c>
      <c r="B9" s="38">
        <f t="shared" si="0"/>
        <v>12</v>
      </c>
      <c r="C9" s="38">
        <f>SUM(Potomac!G76:G87)</f>
        <v>10</v>
      </c>
      <c r="D9" s="38">
        <f>SUM(Potomac!H76:H87)</f>
        <v>2</v>
      </c>
      <c r="E9" s="38">
        <f>SUM(Potomac!I76:I87)</f>
        <v>0</v>
      </c>
      <c r="F9" s="39">
        <f t="shared" si="1"/>
        <v>0.83333333333333337</v>
      </c>
      <c r="G9" s="40">
        <f>SUM(Potomac!D76:D87)</f>
        <v>260</v>
      </c>
      <c r="H9" s="40">
        <f>SUM(Potomac!E76:E87)</f>
        <v>130</v>
      </c>
      <c r="I9" s="41">
        <f t="shared" ref="I9" si="30">G9/B9</f>
        <v>21.666666666666668</v>
      </c>
      <c r="J9" s="41">
        <f t="shared" ref="J9" si="31">H9/B9</f>
        <v>10.833333333333334</v>
      </c>
      <c r="K9" s="42">
        <f t="shared" ref="K9" si="32">I9-J9</f>
        <v>10.833333333333334</v>
      </c>
      <c r="L9" s="39">
        <f t="shared" ref="L9" si="33">(G9)/(G9+H9)</f>
        <v>0.66666666666666663</v>
      </c>
      <c r="M9" s="43" t="s">
        <v>19</v>
      </c>
    </row>
    <row r="10" spans="1:24" ht="14.25" customHeight="1" x14ac:dyDescent="0.2">
      <c r="A10" s="38">
        <v>1989</v>
      </c>
      <c r="B10" s="38">
        <f t="shared" si="0"/>
        <v>14</v>
      </c>
      <c r="C10" s="38">
        <f>SUM(Potomac!G88:G101)</f>
        <v>12</v>
      </c>
      <c r="D10" s="38">
        <f>SUM(Potomac!H88:H101)</f>
        <v>2</v>
      </c>
      <c r="E10" s="38">
        <f>SUM(Potomac!I88:I101)</f>
        <v>0</v>
      </c>
      <c r="F10" s="39">
        <f t="shared" si="1"/>
        <v>0.8571428571428571</v>
      </c>
      <c r="G10" s="40">
        <f>SUM(Potomac!D88:D101)</f>
        <v>308</v>
      </c>
      <c r="H10" s="40">
        <f>SUM(Potomac!E88:E101)</f>
        <v>160</v>
      </c>
      <c r="I10" s="41">
        <f t="shared" ref="I10" si="34">G10/B10</f>
        <v>22</v>
      </c>
      <c r="J10" s="41">
        <f t="shared" ref="J10" si="35">H10/B10</f>
        <v>11.428571428571429</v>
      </c>
      <c r="K10" s="42">
        <f t="shared" ref="K10" si="36">I10-J10</f>
        <v>10.571428571428571</v>
      </c>
      <c r="L10" s="39">
        <f t="shared" ref="L10" si="37">(G10)/(G10+H10)</f>
        <v>0.65811965811965811</v>
      </c>
      <c r="M10" s="43" t="s">
        <v>19</v>
      </c>
    </row>
    <row r="11" spans="1:24" ht="14.25" customHeight="1" x14ac:dyDescent="0.2">
      <c r="A11" s="38">
        <v>1990</v>
      </c>
      <c r="B11" s="38">
        <f t="shared" si="0"/>
        <v>14</v>
      </c>
      <c r="C11" s="38">
        <f>SUM(Potomac!G102:G115)</f>
        <v>13</v>
      </c>
      <c r="D11" s="38">
        <f>SUM(Potomac!H102:H115)</f>
        <v>1</v>
      </c>
      <c r="E11" s="38">
        <f>SUM(Potomac!I102:I115)</f>
        <v>0</v>
      </c>
      <c r="F11" s="39">
        <f t="shared" si="1"/>
        <v>0.9285714285714286</v>
      </c>
      <c r="G11" s="40">
        <f>SUM(Potomac!D102:D115)</f>
        <v>286</v>
      </c>
      <c r="H11" s="40">
        <f>SUM(Potomac!E102:E115)</f>
        <v>94</v>
      </c>
      <c r="I11" s="41">
        <f t="shared" ref="I11" si="38">G11/B11</f>
        <v>20.428571428571427</v>
      </c>
      <c r="J11" s="41">
        <f t="shared" ref="J11" si="39">H11/B11</f>
        <v>6.7142857142857144</v>
      </c>
      <c r="K11" s="42">
        <f t="shared" ref="K11" si="40">I11-J11</f>
        <v>13.714285714285712</v>
      </c>
      <c r="L11" s="39">
        <f t="shared" ref="L11" si="41">(G11)/(G11+H11)</f>
        <v>0.75263157894736843</v>
      </c>
      <c r="M11" s="43" t="s">
        <v>19</v>
      </c>
    </row>
    <row r="12" spans="1:24" ht="14.25" customHeight="1" x14ac:dyDescent="0.2">
      <c r="A12" s="38">
        <v>1991</v>
      </c>
      <c r="B12" s="38">
        <f t="shared" si="0"/>
        <v>10</v>
      </c>
      <c r="C12" s="38">
        <f>SUM(Potomac!G116:G125)</f>
        <v>2</v>
      </c>
      <c r="D12" s="38">
        <f>SUM(Potomac!H116:H125)</f>
        <v>8</v>
      </c>
      <c r="E12" s="38">
        <f>SUM(Potomac!I116:I125)</f>
        <v>0</v>
      </c>
      <c r="F12" s="39">
        <f t="shared" si="1"/>
        <v>0.2</v>
      </c>
      <c r="G12" s="40">
        <f>SUM(Potomac!D116:D125)</f>
        <v>101</v>
      </c>
      <c r="H12" s="40">
        <f>SUM(Potomac!E116:E125)</f>
        <v>204</v>
      </c>
      <c r="I12" s="41">
        <f t="shared" ref="I12" si="42">G12/B12</f>
        <v>10.1</v>
      </c>
      <c r="J12" s="41">
        <f t="shared" ref="J12" si="43">H12/B12</f>
        <v>20.399999999999999</v>
      </c>
      <c r="K12" s="42">
        <f t="shared" ref="K12" si="44">I12-J12</f>
        <v>-10.299999999999999</v>
      </c>
      <c r="L12" s="39">
        <f t="shared" ref="L12" si="45">(G12)/(G12+H12)</f>
        <v>0.33114754098360655</v>
      </c>
      <c r="M12" s="43" t="s">
        <v>79</v>
      </c>
    </row>
    <row r="13" spans="1:24" ht="14.25" customHeight="1" x14ac:dyDescent="0.2">
      <c r="A13" s="38">
        <v>1992</v>
      </c>
      <c r="B13" s="38">
        <f t="shared" si="0"/>
        <v>10</v>
      </c>
      <c r="C13" s="38">
        <f>SUM(Potomac!G126:G135)</f>
        <v>1</v>
      </c>
      <c r="D13" s="38">
        <f>SUM(Potomac!H126:H135)</f>
        <v>9</v>
      </c>
      <c r="E13" s="38">
        <f>SUM(Potomac!I126:I135)</f>
        <v>0</v>
      </c>
      <c r="F13" s="39">
        <f t="shared" si="1"/>
        <v>0.1</v>
      </c>
      <c r="G13" s="40">
        <f>SUM(Potomac!D126:D135)</f>
        <v>61</v>
      </c>
      <c r="H13" s="40">
        <f>SUM(Potomac!E126:E135)</f>
        <v>210</v>
      </c>
      <c r="I13" s="41">
        <f t="shared" ref="I13" si="46">G13/B13</f>
        <v>6.1</v>
      </c>
      <c r="J13" s="41">
        <f t="shared" ref="J13" si="47">H13/B13</f>
        <v>21</v>
      </c>
      <c r="K13" s="42">
        <f t="shared" ref="K13" si="48">I13-J13</f>
        <v>-14.9</v>
      </c>
      <c r="L13" s="39">
        <f t="shared" ref="L13" si="49">(G13)/(G13+H13)</f>
        <v>0.22509225092250923</v>
      </c>
      <c r="M13" s="43" t="s">
        <v>79</v>
      </c>
    </row>
    <row r="14" spans="1:24" ht="14.25" customHeight="1" x14ac:dyDescent="0.2">
      <c r="A14" s="38">
        <v>1993</v>
      </c>
      <c r="B14" s="38">
        <f t="shared" si="0"/>
        <v>10</v>
      </c>
      <c r="C14" s="38">
        <f>SUM(Potomac!G136:G145)</f>
        <v>3</v>
      </c>
      <c r="D14" s="38">
        <f>SUM(Potomac!H136:H145)</f>
        <v>7</v>
      </c>
      <c r="E14" s="38">
        <f>SUM(Potomac!I136:I145)</f>
        <v>0</v>
      </c>
      <c r="F14" s="39">
        <f t="shared" si="1"/>
        <v>0.3</v>
      </c>
      <c r="G14" s="40">
        <f>SUM(Potomac!D136:D145)</f>
        <v>89</v>
      </c>
      <c r="H14" s="40">
        <f>SUM(Potomac!E136:E145)</f>
        <v>163</v>
      </c>
      <c r="I14" s="41">
        <f t="shared" ref="I14" si="50">G14/B14</f>
        <v>8.9</v>
      </c>
      <c r="J14" s="41">
        <f t="shared" ref="J14" si="51">H14/B14</f>
        <v>16.3</v>
      </c>
      <c r="K14" s="42">
        <f t="shared" ref="K14" si="52">I14-J14</f>
        <v>-7.4</v>
      </c>
      <c r="L14" s="39">
        <f t="shared" ref="L14" si="53">(G14)/(G14+H14)</f>
        <v>0.3531746031746032</v>
      </c>
      <c r="M14" s="43" t="s">
        <v>85</v>
      </c>
    </row>
    <row r="15" spans="1:24" ht="14.25" customHeight="1" x14ac:dyDescent="0.2">
      <c r="A15" s="38">
        <v>1994</v>
      </c>
      <c r="B15" s="38">
        <f t="shared" si="0"/>
        <v>10</v>
      </c>
      <c r="C15" s="38">
        <f>SUM(Potomac!G146:G155)</f>
        <v>1</v>
      </c>
      <c r="D15" s="38">
        <f>SUM(Potomac!H146:H155)</f>
        <v>9</v>
      </c>
      <c r="E15" s="38">
        <f>SUM(Potomac!I146:I155)</f>
        <v>0</v>
      </c>
      <c r="F15" s="39">
        <f t="shared" si="1"/>
        <v>0.1</v>
      </c>
      <c r="G15" s="40">
        <f>SUM(Potomac!D146:D155)</f>
        <v>89</v>
      </c>
      <c r="H15" s="40">
        <f>SUM(Potomac!E146:E155)</f>
        <v>241</v>
      </c>
      <c r="I15" s="41">
        <f t="shared" ref="I15" si="54">G15/B15</f>
        <v>8.9</v>
      </c>
      <c r="J15" s="41">
        <f t="shared" ref="J15" si="55">H15/B15</f>
        <v>24.1</v>
      </c>
      <c r="K15" s="42">
        <f t="shared" ref="K15" si="56">I15-J15</f>
        <v>-15.200000000000001</v>
      </c>
      <c r="L15" s="39">
        <f t="shared" ref="L15" si="57">(G15)/(G15+H15)</f>
        <v>0.26969696969696971</v>
      </c>
      <c r="M15" s="43" t="s">
        <v>85</v>
      </c>
    </row>
    <row r="16" spans="1:24" ht="14.25" customHeight="1" x14ac:dyDescent="0.2">
      <c r="A16" s="38">
        <v>1995</v>
      </c>
      <c r="B16" s="38">
        <f t="shared" si="0"/>
        <v>10</v>
      </c>
      <c r="C16" s="38">
        <f>SUM(Potomac!G156:G165)</f>
        <v>5</v>
      </c>
      <c r="D16" s="38">
        <f>SUM(Potomac!H156:H165)</f>
        <v>5</v>
      </c>
      <c r="E16" s="38">
        <f>SUM(Potomac!I156:I165)</f>
        <v>0</v>
      </c>
      <c r="F16" s="39">
        <f t="shared" si="1"/>
        <v>0.5</v>
      </c>
      <c r="G16" s="40">
        <f>SUM(Potomac!D156:D165)</f>
        <v>199</v>
      </c>
      <c r="H16" s="40">
        <f>SUM(Potomac!E156:E165)</f>
        <v>206</v>
      </c>
      <c r="I16" s="41">
        <f t="shared" ref="I16" si="58">G16/B16</f>
        <v>19.899999999999999</v>
      </c>
      <c r="J16" s="41">
        <f t="shared" ref="J16" si="59">H16/B16</f>
        <v>20.6</v>
      </c>
      <c r="K16" s="42">
        <f t="shared" ref="K16" si="60">I16-J16</f>
        <v>-0.70000000000000284</v>
      </c>
      <c r="L16" s="39">
        <f t="shared" ref="L16" si="61">(G16)/(G16+H16)</f>
        <v>0.49135802469135803</v>
      </c>
      <c r="M16" s="43" t="s">
        <v>85</v>
      </c>
    </row>
    <row r="17" spans="1:13" ht="14.25" customHeight="1" x14ac:dyDescent="0.2">
      <c r="A17" s="38">
        <v>1996</v>
      </c>
      <c r="B17" s="38">
        <f t="shared" si="0"/>
        <v>10</v>
      </c>
      <c r="C17" s="38">
        <f>SUM(Potomac!G166:G175)</f>
        <v>0</v>
      </c>
      <c r="D17" s="38">
        <f>SUM(Potomac!H166:H175)</f>
        <v>10</v>
      </c>
      <c r="E17" s="38">
        <f>SUM(Potomac!I166:I175)</f>
        <v>0</v>
      </c>
      <c r="F17" s="39">
        <f t="shared" si="1"/>
        <v>0</v>
      </c>
      <c r="G17" s="40">
        <f>SUM(Potomac!D166:D175)</f>
        <v>92</v>
      </c>
      <c r="H17" s="40">
        <f>SUM(Potomac!E166:E175)</f>
        <v>316</v>
      </c>
      <c r="I17" s="41">
        <f t="shared" ref="I17" si="62">G17/B17</f>
        <v>9.1999999999999993</v>
      </c>
      <c r="J17" s="41">
        <f t="shared" ref="J17" si="63">H17/B17</f>
        <v>31.6</v>
      </c>
      <c r="K17" s="42">
        <f t="shared" ref="K17" si="64">I17-J17</f>
        <v>-22.400000000000002</v>
      </c>
      <c r="L17" s="39">
        <f t="shared" ref="L17" si="65">(G17)/(G17+H17)</f>
        <v>0.22549019607843138</v>
      </c>
      <c r="M17" s="43" t="s">
        <v>89</v>
      </c>
    </row>
    <row r="18" spans="1:13" ht="14.25" customHeight="1" x14ac:dyDescent="0.2">
      <c r="A18" s="38">
        <v>1997</v>
      </c>
      <c r="B18" s="38">
        <f t="shared" si="0"/>
        <v>13</v>
      </c>
      <c r="C18" s="38">
        <f>SUM(Potomac!G176:G188)</f>
        <v>9</v>
      </c>
      <c r="D18" s="38">
        <f>SUM(Potomac!H176:H188)</f>
        <v>4</v>
      </c>
      <c r="E18" s="38">
        <f>SUM(Potomac!I176:I188)</f>
        <v>0</v>
      </c>
      <c r="F18" s="39">
        <f t="shared" si="1"/>
        <v>0.69230769230769229</v>
      </c>
      <c r="G18" s="40">
        <f>SUM(Potomac!D176:D188)</f>
        <v>332</v>
      </c>
      <c r="H18" s="40">
        <f>SUM(Potomac!E176:E188)</f>
        <v>187</v>
      </c>
      <c r="I18" s="41">
        <f t="shared" ref="I18" si="66">G18/B18</f>
        <v>25.53846153846154</v>
      </c>
      <c r="J18" s="41">
        <f t="shared" ref="J18" si="67">H18/B18</f>
        <v>14.384615384615385</v>
      </c>
      <c r="K18" s="42">
        <f t="shared" ref="K18" si="68">I18-J18</f>
        <v>11.153846153846155</v>
      </c>
      <c r="L18" s="39">
        <f t="shared" ref="L18" si="69">(G18)/(G18+H18)</f>
        <v>0.63969171483622356</v>
      </c>
      <c r="M18" s="43" t="s">
        <v>89</v>
      </c>
    </row>
    <row r="19" spans="1:13" ht="14.25" customHeight="1" x14ac:dyDescent="0.2">
      <c r="A19" s="38">
        <v>1998</v>
      </c>
      <c r="B19" s="38">
        <f t="shared" si="0"/>
        <v>11</v>
      </c>
      <c r="C19" s="38">
        <f>SUM(Potomac!G189:G199)</f>
        <v>6</v>
      </c>
      <c r="D19" s="38">
        <f>SUM(Potomac!H189:H199)</f>
        <v>5</v>
      </c>
      <c r="E19" s="38">
        <f>SUM(Potomac!I189:I199)</f>
        <v>0</v>
      </c>
      <c r="F19" s="39">
        <f t="shared" si="1"/>
        <v>0.54545454545454541</v>
      </c>
      <c r="G19" s="40">
        <f>SUM(Potomac!D189:D199)</f>
        <v>179</v>
      </c>
      <c r="H19" s="40">
        <f>SUM(Potomac!E189:E199)</f>
        <v>227</v>
      </c>
      <c r="I19" s="41">
        <f t="shared" ref="I19" si="70">G19/B19</f>
        <v>16.272727272727273</v>
      </c>
      <c r="J19" s="41">
        <f t="shared" ref="J19" si="71">H19/B19</f>
        <v>20.636363636363637</v>
      </c>
      <c r="K19" s="42">
        <f t="shared" ref="K19" si="72">I19-J19</f>
        <v>-4.3636363636363633</v>
      </c>
      <c r="L19" s="39">
        <f t="shared" ref="L19" si="73">(G19)/(G19+H19)</f>
        <v>0.44088669950738918</v>
      </c>
      <c r="M19" s="43" t="s">
        <v>93</v>
      </c>
    </row>
    <row r="20" spans="1:13" ht="14.25" customHeight="1" x14ac:dyDescent="0.2">
      <c r="A20" s="38">
        <v>1999</v>
      </c>
      <c r="B20" s="38">
        <f t="shared" si="0"/>
        <v>10</v>
      </c>
      <c r="C20" s="38">
        <f>SUM(Potomac!G200:G209)</f>
        <v>5</v>
      </c>
      <c r="D20" s="38">
        <f>SUM(Potomac!H200:H209)</f>
        <v>5</v>
      </c>
      <c r="E20" s="38">
        <f>SUM(Potomac!I200:I209)</f>
        <v>0</v>
      </c>
      <c r="F20" s="39">
        <f t="shared" si="1"/>
        <v>0.5</v>
      </c>
      <c r="G20" s="40">
        <f>SUM(Potomac!D200:D209)</f>
        <v>132</v>
      </c>
      <c r="H20" s="40">
        <f>SUM(Potomac!E200:E209)</f>
        <v>152</v>
      </c>
      <c r="I20" s="41">
        <f t="shared" ref="I20" si="74">G20/B20</f>
        <v>13.2</v>
      </c>
      <c r="J20" s="41">
        <f t="shared" ref="J20" si="75">H20/B20</f>
        <v>15.2</v>
      </c>
      <c r="K20" s="42">
        <f t="shared" ref="K20" si="76">I20-J20</f>
        <v>-2</v>
      </c>
      <c r="L20" s="39">
        <f t="shared" ref="L20" si="77">(G20)/(G20+H20)</f>
        <v>0.46478873239436619</v>
      </c>
      <c r="M20" s="43" t="s">
        <v>94</v>
      </c>
    </row>
    <row r="21" spans="1:13" ht="14.25" customHeight="1" x14ac:dyDescent="0.2">
      <c r="A21" s="38">
        <v>2000</v>
      </c>
      <c r="B21" s="38">
        <f t="shared" si="0"/>
        <v>12</v>
      </c>
      <c r="C21" s="38">
        <f>SUM(Potomac!G210:G221)</f>
        <v>11</v>
      </c>
      <c r="D21" s="38">
        <f>SUM(Potomac!H210:H221)</f>
        <v>1</v>
      </c>
      <c r="E21" s="38">
        <f>SUM(Potomac!I210:I221)</f>
        <v>0</v>
      </c>
      <c r="F21" s="39">
        <f t="shared" si="1"/>
        <v>0.91666666666666663</v>
      </c>
      <c r="G21" s="40">
        <f>SUM(Potomac!D210:D221)</f>
        <v>397</v>
      </c>
      <c r="H21" s="40">
        <f>SUM(Potomac!E210:E221)</f>
        <v>51</v>
      </c>
      <c r="I21" s="41">
        <f t="shared" ref="I21" si="78">G21/B21</f>
        <v>33.083333333333336</v>
      </c>
      <c r="J21" s="41">
        <f t="shared" ref="J21" si="79">H21/B21</f>
        <v>4.25</v>
      </c>
      <c r="K21" s="42">
        <f t="shared" ref="K21" si="80">I21-J21</f>
        <v>28.833333333333336</v>
      </c>
      <c r="L21" s="39">
        <f t="shared" ref="L21" si="81">(G21)/(G21+H21)</f>
        <v>0.8861607142857143</v>
      </c>
      <c r="M21" s="43" t="s">
        <v>94</v>
      </c>
    </row>
    <row r="22" spans="1:13" ht="14.25" customHeight="1" x14ac:dyDescent="0.2">
      <c r="A22" s="38">
        <v>2001</v>
      </c>
      <c r="B22" s="38">
        <f t="shared" si="0"/>
        <v>12</v>
      </c>
      <c r="C22" s="38">
        <f>SUM(Potomac!G222:G233)</f>
        <v>9</v>
      </c>
      <c r="D22" s="38">
        <f>SUM(Potomac!H222:H233)</f>
        <v>3</v>
      </c>
      <c r="E22" s="38">
        <f>SUM(Potomac!I222:I233)</f>
        <v>0</v>
      </c>
      <c r="F22" s="39">
        <f t="shared" si="1"/>
        <v>0.75</v>
      </c>
      <c r="G22" s="40">
        <f>SUM(Potomac!D222:D233)</f>
        <v>380</v>
      </c>
      <c r="H22" s="40">
        <f>SUM(Potomac!E222:E233)</f>
        <v>183</v>
      </c>
      <c r="I22" s="41">
        <f t="shared" ref="I22" si="82">G22/B22</f>
        <v>31.666666666666668</v>
      </c>
      <c r="J22" s="41">
        <f t="shared" ref="J22" si="83">H22/B22</f>
        <v>15.25</v>
      </c>
      <c r="K22" s="42">
        <f t="shared" ref="K22" si="84">I22-J22</f>
        <v>16.416666666666668</v>
      </c>
      <c r="L22" s="39">
        <f t="shared" ref="L22" si="85">(G22)/(G22+H22)</f>
        <v>0.67495559502664293</v>
      </c>
      <c r="M22" s="43" t="s">
        <v>98</v>
      </c>
    </row>
    <row r="23" spans="1:13" ht="14.25" customHeight="1" x14ac:dyDescent="0.2">
      <c r="A23" s="38">
        <v>2002</v>
      </c>
      <c r="B23" s="38">
        <f t="shared" si="0"/>
        <v>10</v>
      </c>
      <c r="C23" s="38">
        <f>SUM(Potomac!G234:G243)</f>
        <v>5</v>
      </c>
      <c r="D23" s="38">
        <f>SUM(Potomac!H234:H243)</f>
        <v>5</v>
      </c>
      <c r="E23" s="38">
        <f>SUM(Potomac!I234:I243)</f>
        <v>0</v>
      </c>
      <c r="F23" s="39">
        <f t="shared" si="1"/>
        <v>0.5</v>
      </c>
      <c r="G23" s="40">
        <f>SUM(Potomac!D234:D243)</f>
        <v>114</v>
      </c>
      <c r="H23" s="40">
        <f>SUM(Potomac!E234:E243)</f>
        <v>172</v>
      </c>
      <c r="I23" s="41">
        <f t="shared" ref="I23" si="86">G23/B23</f>
        <v>11.4</v>
      </c>
      <c r="J23" s="41">
        <f t="shared" ref="J23" si="87">H23/B23</f>
        <v>17.2</v>
      </c>
      <c r="K23" s="42">
        <f t="shared" ref="K23" si="88">I23-J23</f>
        <v>-5.7999999999999989</v>
      </c>
      <c r="L23" s="39">
        <f t="shared" ref="L23" si="89">(G23)/(G23+H23)</f>
        <v>0.39860139860139859</v>
      </c>
      <c r="M23" s="43" t="s">
        <v>98</v>
      </c>
    </row>
    <row r="24" spans="1:13" ht="14.25" customHeight="1" x14ac:dyDescent="0.2">
      <c r="A24" s="38">
        <v>2003</v>
      </c>
      <c r="B24" s="38">
        <f t="shared" si="0"/>
        <v>10</v>
      </c>
      <c r="C24" s="38">
        <f>SUM(Potomac!G244:G253)</f>
        <v>5</v>
      </c>
      <c r="D24" s="38">
        <f>SUM(Potomac!H244:H253)</f>
        <v>5</v>
      </c>
      <c r="E24" s="38">
        <f>SUM(Potomac!I244:I253)</f>
        <v>0</v>
      </c>
      <c r="F24" s="39">
        <f t="shared" si="1"/>
        <v>0.5</v>
      </c>
      <c r="G24" s="40">
        <f>SUM(Potomac!D244:D253)</f>
        <v>182</v>
      </c>
      <c r="H24" s="40">
        <f>SUM(Potomac!E244:E253)</f>
        <v>161</v>
      </c>
      <c r="I24" s="41">
        <f t="shared" ref="I24" si="90">G24/B24</f>
        <v>18.2</v>
      </c>
      <c r="J24" s="41">
        <f t="shared" ref="J24" si="91">H24/B24</f>
        <v>16.100000000000001</v>
      </c>
      <c r="K24" s="42">
        <f t="shared" ref="K24" si="92">I24-J24</f>
        <v>2.0999999999999979</v>
      </c>
      <c r="L24" s="39">
        <f t="shared" ref="L24" si="93">(G24)/(G24+H24)</f>
        <v>0.53061224489795922</v>
      </c>
      <c r="M24" s="43" t="s">
        <v>98</v>
      </c>
    </row>
    <row r="25" spans="1:13" ht="14.25" customHeight="1" x14ac:dyDescent="0.2">
      <c r="A25" s="38">
        <v>2004</v>
      </c>
      <c r="B25" s="38">
        <f t="shared" si="0"/>
        <v>11</v>
      </c>
      <c r="C25" s="38">
        <f>SUM(Potomac!G254:G264)</f>
        <v>6</v>
      </c>
      <c r="D25" s="38">
        <f>SUM(Potomac!H254:H264)</f>
        <v>5</v>
      </c>
      <c r="E25" s="38">
        <f>SUM(Potomac!I254:I264)</f>
        <v>0</v>
      </c>
      <c r="F25" s="39">
        <f t="shared" si="1"/>
        <v>0.54545454545454541</v>
      </c>
      <c r="G25" s="40">
        <f>SUM(Potomac!D254:D264)</f>
        <v>298</v>
      </c>
      <c r="H25" s="40">
        <f>SUM(Potomac!E254:E264)</f>
        <v>217</v>
      </c>
      <c r="I25" s="41">
        <f t="shared" ref="I25" si="94">G25/B25</f>
        <v>27.09090909090909</v>
      </c>
      <c r="J25" s="41">
        <f t="shared" ref="J25" si="95">H25/B25</f>
        <v>19.727272727272727</v>
      </c>
      <c r="K25" s="42">
        <f t="shared" ref="K25" si="96">I25-J25</f>
        <v>7.3636363636363633</v>
      </c>
      <c r="L25" s="39">
        <f t="shared" ref="L25" si="97">(G25)/(G25+H25)</f>
        <v>0.57864077669902914</v>
      </c>
      <c r="M25" s="43" t="s">
        <v>98</v>
      </c>
    </row>
    <row r="26" spans="1:13" ht="14.25" customHeight="1" x14ac:dyDescent="0.2">
      <c r="A26" s="38">
        <v>2005</v>
      </c>
      <c r="B26" s="38">
        <f t="shared" si="0"/>
        <v>10</v>
      </c>
      <c r="C26" s="38">
        <f>SUM(Potomac!G265:G274)</f>
        <v>5</v>
      </c>
      <c r="D26" s="38">
        <f>SUM(Potomac!H265:H274)</f>
        <v>5</v>
      </c>
      <c r="E26" s="38">
        <f>SUM(Potomac!I265:I274)</f>
        <v>0</v>
      </c>
      <c r="F26" s="39">
        <f t="shared" si="1"/>
        <v>0.5</v>
      </c>
      <c r="G26" s="40">
        <f>SUM(Potomac!D265:D274)</f>
        <v>230</v>
      </c>
      <c r="H26" s="40">
        <f>SUM(Potomac!E265:E274)</f>
        <v>211</v>
      </c>
      <c r="I26" s="41">
        <f t="shared" ref="I26" si="98">G26/B26</f>
        <v>23</v>
      </c>
      <c r="J26" s="41">
        <f t="shared" ref="J26" si="99">H26/B26</f>
        <v>21.1</v>
      </c>
      <c r="K26" s="42">
        <f t="shared" ref="K26" si="100">I26-J26</f>
        <v>1.8999999999999986</v>
      </c>
      <c r="L26" s="39">
        <f t="shared" ref="L26" si="101">(G26)/(G26+H26)</f>
        <v>0.52154195011337867</v>
      </c>
      <c r="M26" s="43" t="s">
        <v>105</v>
      </c>
    </row>
    <row r="27" spans="1:13" ht="14.25" customHeight="1" x14ac:dyDescent="0.2">
      <c r="A27" s="38">
        <v>2006</v>
      </c>
      <c r="B27" s="38">
        <f t="shared" si="0"/>
        <v>13</v>
      </c>
      <c r="C27" s="38">
        <f>SUM(Potomac!G275:G287)</f>
        <v>11</v>
      </c>
      <c r="D27" s="38">
        <f>SUM(Potomac!H275:H287)</f>
        <v>2</v>
      </c>
      <c r="E27" s="38">
        <f>SUM(Potomac!I275:I287)</f>
        <v>0</v>
      </c>
      <c r="F27" s="39">
        <f t="shared" si="1"/>
        <v>0.84615384615384615</v>
      </c>
      <c r="G27" s="40">
        <f>SUM(Potomac!D275:D287)</f>
        <v>435</v>
      </c>
      <c r="H27" s="40">
        <f>SUM(Potomac!E275:E287)</f>
        <v>140</v>
      </c>
      <c r="I27" s="41">
        <f t="shared" ref="I27" si="102">G27/B27</f>
        <v>33.46153846153846</v>
      </c>
      <c r="J27" s="41">
        <f t="shared" ref="J27" si="103">H27/B27</f>
        <v>10.76923076923077</v>
      </c>
      <c r="K27" s="42">
        <f t="shared" ref="K27" si="104">I27-J27</f>
        <v>22.69230769230769</v>
      </c>
      <c r="L27" s="39">
        <f t="shared" ref="L27" si="105">(G27)/(G27+H27)</f>
        <v>0.75652173913043474</v>
      </c>
      <c r="M27" s="43" t="s">
        <v>105</v>
      </c>
    </row>
    <row r="28" spans="1:13" ht="14.25" customHeight="1" x14ac:dyDescent="0.2">
      <c r="A28" s="38">
        <v>2007</v>
      </c>
      <c r="B28" s="38">
        <f t="shared" si="0"/>
        <v>14</v>
      </c>
      <c r="C28" s="38">
        <f>SUM(Potomac!G288:G301)</f>
        <v>13</v>
      </c>
      <c r="D28" s="38">
        <f>SUM(Potomac!H288:H301)</f>
        <v>1</v>
      </c>
      <c r="E28" s="38">
        <f>SUM(Potomac!I288:I301)</f>
        <v>0</v>
      </c>
      <c r="F28" s="39">
        <f t="shared" si="1"/>
        <v>0.9285714285714286</v>
      </c>
      <c r="G28" s="40">
        <f>SUM(Potomac!D288:D301)</f>
        <v>408</v>
      </c>
      <c r="H28" s="40">
        <f>SUM(Potomac!E288:E301)</f>
        <v>200</v>
      </c>
      <c r="I28" s="41">
        <f t="shared" ref="I28" si="106">G28/B28</f>
        <v>29.142857142857142</v>
      </c>
      <c r="J28" s="41">
        <f t="shared" ref="J28" si="107">H28/B28</f>
        <v>14.285714285714286</v>
      </c>
      <c r="K28" s="42">
        <f t="shared" ref="K28" si="108">I28-J28</f>
        <v>14.857142857142856</v>
      </c>
      <c r="L28" s="39">
        <f t="shared" ref="L28" si="109">(G28)/(G28+H28)</f>
        <v>0.67105263157894735</v>
      </c>
      <c r="M28" s="43" t="s">
        <v>105</v>
      </c>
    </row>
    <row r="29" spans="1:13" ht="14.25" customHeight="1" x14ac:dyDescent="0.2">
      <c r="A29" s="38">
        <v>2008</v>
      </c>
      <c r="B29" s="38">
        <f t="shared" si="0"/>
        <v>10</v>
      </c>
      <c r="C29" s="38">
        <f>SUM(Potomac!G302:G311)</f>
        <v>5</v>
      </c>
      <c r="D29" s="38">
        <f>SUM(Potomac!H302:H311)</f>
        <v>5</v>
      </c>
      <c r="E29" s="38">
        <f>SUM(Potomac!I302:I311)</f>
        <v>0</v>
      </c>
      <c r="F29" s="39">
        <f t="shared" si="1"/>
        <v>0.5</v>
      </c>
      <c r="G29" s="40">
        <f>SUM(Potomac!D302:D311)</f>
        <v>157</v>
      </c>
      <c r="H29" s="40">
        <f>SUM(Potomac!E302:E311)</f>
        <v>205</v>
      </c>
      <c r="I29" s="41">
        <f t="shared" ref="I29" si="110">G29/B29</f>
        <v>15.7</v>
      </c>
      <c r="J29" s="41">
        <f t="shared" ref="J29" si="111">H29/B29</f>
        <v>20.5</v>
      </c>
      <c r="K29" s="42">
        <f t="shared" ref="K29" si="112">I29-J29</f>
        <v>-4.8000000000000007</v>
      </c>
      <c r="L29" s="39">
        <f t="shared" ref="L29" si="113">(G29)/(G29+H29)</f>
        <v>0.43370165745856354</v>
      </c>
      <c r="M29" s="43" t="s">
        <v>105</v>
      </c>
    </row>
    <row r="30" spans="1:13" ht="14.25" customHeight="1" x14ac:dyDescent="0.2">
      <c r="A30" s="38">
        <v>2009</v>
      </c>
      <c r="B30" s="38">
        <f t="shared" si="0"/>
        <v>10</v>
      </c>
      <c r="C30" s="38">
        <f>SUM(Potomac!G312:G321)</f>
        <v>2</v>
      </c>
      <c r="D30" s="38">
        <f>SUM(Potomac!H312:H321)</f>
        <v>8</v>
      </c>
      <c r="E30" s="38">
        <f>SUM(Potomac!I312:I321)</f>
        <v>0</v>
      </c>
      <c r="F30" s="39">
        <f t="shared" si="1"/>
        <v>0.2</v>
      </c>
      <c r="G30" s="40">
        <f>SUM(Potomac!D312:D321)</f>
        <v>117</v>
      </c>
      <c r="H30" s="40">
        <f>SUM(Potomac!E312:E321)</f>
        <v>169</v>
      </c>
      <c r="I30" s="41">
        <f t="shared" ref="I30" si="114">G30/B30</f>
        <v>11.7</v>
      </c>
      <c r="J30" s="41">
        <f t="shared" ref="J30" si="115">H30/B30</f>
        <v>16.899999999999999</v>
      </c>
      <c r="K30" s="42">
        <f t="shared" ref="K30" si="116">I30-J30</f>
        <v>-5.1999999999999993</v>
      </c>
      <c r="L30" s="39">
        <f t="shared" ref="L30" si="117">(G30)/(G30+H30)</f>
        <v>0.40909090909090912</v>
      </c>
      <c r="M30" s="43" t="s">
        <v>105</v>
      </c>
    </row>
    <row r="31" spans="1:13" ht="14.25" customHeight="1" x14ac:dyDescent="0.2">
      <c r="A31" s="38">
        <v>2010</v>
      </c>
      <c r="B31" s="38">
        <f t="shared" si="0"/>
        <v>10</v>
      </c>
      <c r="C31" s="38">
        <f>SUM(Potomac!G322:G331)</f>
        <v>5</v>
      </c>
      <c r="D31" s="38">
        <f>SUM(Potomac!H322:H331)</f>
        <v>5</v>
      </c>
      <c r="E31" s="38">
        <f>SUM(Potomac!I322:I331)</f>
        <v>0</v>
      </c>
      <c r="F31" s="39">
        <f t="shared" si="1"/>
        <v>0.5</v>
      </c>
      <c r="G31" s="40">
        <f>SUM(Potomac!D322:D331)</f>
        <v>218</v>
      </c>
      <c r="H31" s="40">
        <f>SUM(Potomac!E322:E331)</f>
        <v>223</v>
      </c>
      <c r="I31" s="41">
        <f t="shared" ref="I31" si="118">G31/B31</f>
        <v>21.8</v>
      </c>
      <c r="J31" s="41">
        <f t="shared" ref="J31" si="119">H31/B31</f>
        <v>22.3</v>
      </c>
      <c r="K31" s="42">
        <f t="shared" ref="K31" si="120">I31-J31</f>
        <v>-0.5</v>
      </c>
      <c r="L31" s="39">
        <f t="shared" ref="L31" si="121">(G31)/(G31+H31)</f>
        <v>0.4943310657596372</v>
      </c>
      <c r="M31" s="43" t="s">
        <v>116</v>
      </c>
    </row>
    <row r="32" spans="1:13" ht="14.25" customHeight="1" x14ac:dyDescent="0.2">
      <c r="A32" s="38">
        <v>2011</v>
      </c>
      <c r="B32" s="38">
        <f t="shared" si="0"/>
        <v>10</v>
      </c>
      <c r="C32" s="38">
        <f>SUM(Potomac!G332:G341)</f>
        <v>5</v>
      </c>
      <c r="D32" s="38">
        <f>SUM(Potomac!H332:H341)</f>
        <v>5</v>
      </c>
      <c r="E32" s="38">
        <f>SUM(Potomac!I332:I341)</f>
        <v>0</v>
      </c>
      <c r="F32" s="39">
        <f t="shared" si="1"/>
        <v>0.5</v>
      </c>
      <c r="G32" s="40">
        <f>SUM(Potomac!D332:D341)</f>
        <v>145</v>
      </c>
      <c r="H32" s="40">
        <f>SUM(Potomac!E332:E341)</f>
        <v>201</v>
      </c>
      <c r="I32" s="41">
        <f t="shared" ref="I32" si="122">G32/B32</f>
        <v>14.5</v>
      </c>
      <c r="J32" s="41">
        <f t="shared" ref="J32" si="123">H32/B32</f>
        <v>20.100000000000001</v>
      </c>
      <c r="K32" s="42">
        <f t="shared" ref="K32" si="124">I32-J32</f>
        <v>-5.6000000000000014</v>
      </c>
      <c r="L32" s="39">
        <f t="shared" ref="L32" si="125">(G32)/(G32+H32)</f>
        <v>0.41907514450867051</v>
      </c>
      <c r="M32" s="43" t="s">
        <v>116</v>
      </c>
    </row>
    <row r="33" spans="1:22" ht="14.25" customHeight="1" x14ac:dyDescent="0.2">
      <c r="A33" s="38">
        <v>2012</v>
      </c>
      <c r="B33" s="38">
        <f t="shared" si="0"/>
        <v>11</v>
      </c>
      <c r="C33" s="38">
        <f>SUM(Potomac!G342:G352)</f>
        <v>7</v>
      </c>
      <c r="D33" s="38">
        <f>SUM(Potomac!H342:H352)</f>
        <v>4</v>
      </c>
      <c r="E33" s="38">
        <f>SUM(Potomac!I342:I352)</f>
        <v>0</v>
      </c>
      <c r="F33" s="39">
        <f t="shared" si="1"/>
        <v>0.63636363636363635</v>
      </c>
      <c r="G33" s="40">
        <f>SUM(Potomac!D342:D352)</f>
        <v>256</v>
      </c>
      <c r="H33" s="40">
        <f>SUM(Potomac!E342:E352)</f>
        <v>150</v>
      </c>
      <c r="I33" s="41">
        <f t="shared" ref="I33" si="126">G33/B33</f>
        <v>23.272727272727273</v>
      </c>
      <c r="J33" s="41">
        <f t="shared" ref="J33" si="127">H33/B33</f>
        <v>13.636363636363637</v>
      </c>
      <c r="K33" s="42">
        <f t="shared" ref="K33" si="128">I33-J33</f>
        <v>9.6363636363636367</v>
      </c>
      <c r="L33" s="39">
        <f t="shared" ref="L33" si="129">(G33)/(G33+H33)</f>
        <v>0.63054187192118227</v>
      </c>
      <c r="M33" s="43" t="s">
        <v>116</v>
      </c>
    </row>
    <row r="34" spans="1:22" ht="14.25" customHeight="1" x14ac:dyDescent="0.2">
      <c r="A34" s="38">
        <v>2013</v>
      </c>
      <c r="B34" s="38">
        <f t="shared" si="0"/>
        <v>11</v>
      </c>
      <c r="C34" s="38">
        <f>SUM(Potomac!G353:G363)</f>
        <v>4</v>
      </c>
      <c r="D34" s="38">
        <f>SUM(Potomac!H353:H363)</f>
        <v>7</v>
      </c>
      <c r="E34" s="38">
        <f>SUM(Potomac!I353:I363)</f>
        <v>0</v>
      </c>
      <c r="F34" s="39">
        <f t="shared" si="1"/>
        <v>0.36363636363636365</v>
      </c>
      <c r="G34" s="40">
        <f>SUM(Potomac!D353:D363)</f>
        <v>151</v>
      </c>
      <c r="H34" s="40">
        <f>SUM(Potomac!E353:E363)</f>
        <v>243</v>
      </c>
      <c r="I34" s="41">
        <f t="shared" ref="I34" si="130">G34/B34</f>
        <v>13.727272727272727</v>
      </c>
      <c r="J34" s="41">
        <f t="shared" ref="J34" si="131">H34/B34</f>
        <v>22.09090909090909</v>
      </c>
      <c r="K34" s="42">
        <f t="shared" ref="K34" si="132">I34-J34</f>
        <v>-8.3636363636363633</v>
      </c>
      <c r="L34" s="39">
        <f t="shared" ref="L34" si="133">(G34)/(G34+H34)</f>
        <v>0.38324873096446699</v>
      </c>
      <c r="M34" s="43" t="s">
        <v>94</v>
      </c>
    </row>
    <row r="35" spans="1:22" ht="14.25" customHeight="1" x14ac:dyDescent="0.2">
      <c r="A35" s="38">
        <v>2014</v>
      </c>
      <c r="B35" s="38">
        <f t="shared" si="0"/>
        <v>12</v>
      </c>
      <c r="C35" s="38">
        <f>SUM(Potomac!G364:G375)</f>
        <v>6</v>
      </c>
      <c r="D35" s="38">
        <f>SUM(Potomac!H364:H375)</f>
        <v>6</v>
      </c>
      <c r="E35" s="38">
        <f>SUM(Potomac!I364:I375)</f>
        <v>0</v>
      </c>
      <c r="F35" s="39">
        <f t="shared" si="1"/>
        <v>0.5</v>
      </c>
      <c r="G35" s="40">
        <f>SUM(Potomac!D364:D375)</f>
        <v>164</v>
      </c>
      <c r="H35" s="40">
        <f>SUM(Potomac!E364:E375)</f>
        <v>259</v>
      </c>
      <c r="I35" s="41">
        <f t="shared" ref="I35" si="134">G35/B35</f>
        <v>13.666666666666666</v>
      </c>
      <c r="J35" s="41">
        <f t="shared" ref="J35" si="135">H35/B35</f>
        <v>21.583333333333332</v>
      </c>
      <c r="K35" s="42">
        <f t="shared" ref="K35" si="136">I35-J35</f>
        <v>-7.9166666666666661</v>
      </c>
      <c r="L35" s="39">
        <f t="shared" ref="L35" si="137">(G35)/(G35+H35)</f>
        <v>0.38770685579196218</v>
      </c>
      <c r="M35" s="43" t="s">
        <v>94</v>
      </c>
    </row>
    <row r="36" spans="1:22" ht="14.25" customHeight="1" x14ac:dyDescent="0.2">
      <c r="A36" s="38">
        <v>2015</v>
      </c>
      <c r="B36" s="38">
        <f t="shared" si="0"/>
        <v>10</v>
      </c>
      <c r="C36" s="38">
        <f>SUM(Potomac!G376:G385)</f>
        <v>3</v>
      </c>
      <c r="D36" s="38">
        <f>SUM(Potomac!H376:H385)</f>
        <v>7</v>
      </c>
      <c r="E36" s="38">
        <f>SUM(Potomac!I376:I385)</f>
        <v>0</v>
      </c>
      <c r="F36" s="39">
        <f t="shared" si="1"/>
        <v>0.3</v>
      </c>
      <c r="G36" s="40">
        <f>SUM(Potomac!D376:D385)</f>
        <v>195</v>
      </c>
      <c r="H36" s="40">
        <f>SUM(Potomac!E376:E385)</f>
        <v>231</v>
      </c>
      <c r="I36" s="41">
        <f t="shared" ref="I36" si="138">G36/B36</f>
        <v>19.5</v>
      </c>
      <c r="J36" s="41">
        <f t="shared" ref="J36" si="139">H36/B36</f>
        <v>23.1</v>
      </c>
      <c r="K36" s="42">
        <f t="shared" ref="K36" si="140">I36-J36</f>
        <v>-3.6000000000000014</v>
      </c>
      <c r="L36" s="39">
        <f t="shared" ref="L36" si="141">(G36)/(G36+H36)</f>
        <v>0.45774647887323944</v>
      </c>
      <c r="M36" s="43" t="s">
        <v>94</v>
      </c>
    </row>
    <row r="37" spans="1:22" ht="14.25" customHeight="1" x14ac:dyDescent="0.2">
      <c r="A37" s="38">
        <v>2016</v>
      </c>
      <c r="B37" s="38">
        <f t="shared" si="0"/>
        <v>10</v>
      </c>
      <c r="C37" s="38">
        <f>SUM(Potomac!G386:G395)</f>
        <v>4</v>
      </c>
      <c r="D37" s="38">
        <f>SUM(Potomac!H386:H395)</f>
        <v>6</v>
      </c>
      <c r="E37" s="38">
        <f>SUM(Potomac!I386:I395)</f>
        <v>0</v>
      </c>
      <c r="F37" s="39">
        <f t="shared" si="1"/>
        <v>0.4</v>
      </c>
      <c r="G37" s="40">
        <f>SUM(Potomac!D386:D395)</f>
        <v>218</v>
      </c>
      <c r="H37" s="40">
        <f>SUM(Potomac!E386:E395)</f>
        <v>243</v>
      </c>
      <c r="I37" s="41">
        <f t="shared" ref="I37" si="142">G37/B37</f>
        <v>21.8</v>
      </c>
      <c r="J37" s="41">
        <f t="shared" ref="J37" si="143">H37/B37</f>
        <v>24.3</v>
      </c>
      <c r="K37" s="42">
        <f t="shared" ref="K37" si="144">I37-J37</f>
        <v>-2.5</v>
      </c>
      <c r="L37" s="39">
        <f t="shared" ref="L37" si="145">(G37)/(G37+H37)</f>
        <v>0.47288503253796094</v>
      </c>
      <c r="M37" s="43" t="s">
        <v>94</v>
      </c>
    </row>
    <row r="38" spans="1:22" s="38" customFormat="1" ht="14.25" customHeight="1" x14ac:dyDescent="0.2">
      <c r="B38" s="38" t="s">
        <v>18</v>
      </c>
      <c r="F38" s="39"/>
      <c r="G38" s="45"/>
      <c r="H38" s="45"/>
      <c r="I38" s="41" t="s">
        <v>18</v>
      </c>
      <c r="J38" s="41" t="s">
        <v>18</v>
      </c>
      <c r="K38" s="42" t="s">
        <v>18</v>
      </c>
      <c r="L38" s="39" t="s">
        <v>18</v>
      </c>
      <c r="M38" s="43"/>
      <c r="N38" s="43"/>
      <c r="O38" s="43"/>
      <c r="P38" s="43"/>
      <c r="T38" s="39"/>
      <c r="V38" s="44"/>
    </row>
    <row r="39" spans="1:22" s="38" customFormat="1" ht="14.25" customHeight="1" x14ac:dyDescent="0.2">
      <c r="B39" s="38">
        <f>SUM(B2:B38)</f>
        <v>394</v>
      </c>
      <c r="C39" s="38">
        <f>SUM(C2:C38)</f>
        <v>217</v>
      </c>
      <c r="D39" s="38">
        <f>SUM(D2:D38)</f>
        <v>176</v>
      </c>
      <c r="E39" s="38">
        <f>SUM(E2:E38)</f>
        <v>1</v>
      </c>
      <c r="F39" s="39">
        <f>(C39+(E39/2))/(C39+D39+E39)</f>
        <v>0.55203045685279184</v>
      </c>
      <c r="G39" s="40">
        <f>SUM(G2:G38)</f>
        <v>7235</v>
      </c>
      <c r="H39" s="40">
        <f>SUM(H2:H38)</f>
        <v>6415</v>
      </c>
      <c r="I39" s="46">
        <f>G39/B39</f>
        <v>18.362944162436548</v>
      </c>
      <c r="J39" s="46">
        <f>H39/B39</f>
        <v>16.281725888324875</v>
      </c>
      <c r="K39" s="42">
        <f>I39-J39</f>
        <v>2.0812182741116736</v>
      </c>
      <c r="L39" s="39">
        <f>(G39)/(G39+H39)</f>
        <v>0.53003663003663004</v>
      </c>
      <c r="M39" s="43"/>
      <c r="N39" s="43"/>
      <c r="O39" s="43"/>
      <c r="P39" s="43"/>
      <c r="T39" s="39"/>
      <c r="V39" s="44"/>
    </row>
    <row r="40" spans="1:22" s="38" customFormat="1" ht="14.25" customHeight="1" x14ac:dyDescent="0.2">
      <c r="C40" s="38" t="s">
        <v>18</v>
      </c>
      <c r="D40" s="38" t="s">
        <v>18</v>
      </c>
      <c r="E40" s="38" t="s">
        <v>18</v>
      </c>
      <c r="G40" s="46">
        <f>AVERAGE(G2:G38)</f>
        <v>200.97222222222223</v>
      </c>
      <c r="H40" s="46">
        <f>AVERAGE(H2:H38)</f>
        <v>178.19444444444446</v>
      </c>
      <c r="I40" s="41"/>
      <c r="J40" s="41"/>
      <c r="K40" s="42"/>
      <c r="L40" s="42"/>
      <c r="M40" s="43" t="s">
        <v>132</v>
      </c>
      <c r="N40" s="43"/>
      <c r="O40" s="43"/>
      <c r="P40" s="43"/>
      <c r="T40" s="39"/>
      <c r="V40" s="44"/>
    </row>
    <row r="41" spans="1:22" s="38" customFormat="1" ht="14.25" customHeight="1" x14ac:dyDescent="0.2">
      <c r="G41" s="47"/>
      <c r="H41" s="47"/>
      <c r="I41" s="41"/>
      <c r="J41" s="41"/>
      <c r="K41" s="42"/>
      <c r="L41" s="42"/>
      <c r="M41" s="43" t="s">
        <v>18</v>
      </c>
      <c r="N41" s="43"/>
      <c r="O41" s="43"/>
      <c r="P41" s="43"/>
      <c r="T41" s="39"/>
      <c r="V41" s="4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2005</v>
      </c>
      <c r="B2" s="49">
        <v>42685</v>
      </c>
      <c r="C2" s="50" t="s">
        <v>106</v>
      </c>
      <c r="D2" s="48">
        <v>33</v>
      </c>
      <c r="E2" s="48">
        <v>14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105</v>
      </c>
      <c r="O2" s="50"/>
    </row>
    <row r="3" spans="1:15" s="53" customFormat="1" ht="14.25" customHeight="1" x14ac:dyDescent="0.2">
      <c r="A3" s="48">
        <v>2006</v>
      </c>
      <c r="B3" s="49">
        <v>42683</v>
      </c>
      <c r="C3" s="50" t="s">
        <v>106</v>
      </c>
      <c r="D3" s="48">
        <v>43</v>
      </c>
      <c r="E3" s="48">
        <v>0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20</v>
      </c>
      <c r="M3" s="52"/>
      <c r="N3" s="50" t="s">
        <v>105</v>
      </c>
      <c r="O3" s="50"/>
    </row>
    <row r="4" spans="1:15" s="53" customFormat="1" ht="14.25" customHeight="1" x14ac:dyDescent="0.2">
      <c r="A4" s="48">
        <v>2007</v>
      </c>
      <c r="B4" s="49">
        <v>42682</v>
      </c>
      <c r="C4" s="50" t="s">
        <v>106</v>
      </c>
      <c r="D4" s="48">
        <v>42</v>
      </c>
      <c r="E4" s="48">
        <v>0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 t="s">
        <v>134</v>
      </c>
      <c r="N4" s="50" t="s">
        <v>105</v>
      </c>
      <c r="O4" s="50"/>
    </row>
    <row r="5" spans="1:15" s="53" customFormat="1" ht="14.25" customHeight="1" x14ac:dyDescent="0.2">
      <c r="A5" s="48">
        <v>2008</v>
      </c>
      <c r="B5" s="49">
        <v>42681</v>
      </c>
      <c r="C5" s="50" t="s">
        <v>106</v>
      </c>
      <c r="D5" s="48">
        <v>21</v>
      </c>
      <c r="E5" s="48">
        <v>22</v>
      </c>
      <c r="F5" s="48" t="s">
        <v>7</v>
      </c>
      <c r="G5" s="48"/>
      <c r="H5" s="48">
        <v>1</v>
      </c>
      <c r="I5" s="48"/>
      <c r="J5" s="48"/>
      <c r="K5" s="51" t="s">
        <v>16</v>
      </c>
      <c r="L5" s="50" t="s">
        <v>20</v>
      </c>
      <c r="M5" s="52"/>
      <c r="N5" s="50" t="s">
        <v>105</v>
      </c>
      <c r="O5" s="50"/>
    </row>
    <row r="6" spans="1:15" s="53" customFormat="1" ht="14.25" customHeight="1" x14ac:dyDescent="0.2">
      <c r="A6" s="48">
        <v>2009</v>
      </c>
      <c r="B6" s="49">
        <v>42680</v>
      </c>
      <c r="C6" s="50" t="s">
        <v>106</v>
      </c>
      <c r="D6" s="48">
        <v>42</v>
      </c>
      <c r="E6" s="48">
        <v>6</v>
      </c>
      <c r="F6" s="48" t="s">
        <v>6</v>
      </c>
      <c r="G6" s="48">
        <v>1</v>
      </c>
      <c r="H6" s="48"/>
      <c r="I6" s="48"/>
      <c r="J6" s="48"/>
      <c r="K6" s="51" t="s">
        <v>16</v>
      </c>
      <c r="L6" s="50" t="s">
        <v>20</v>
      </c>
      <c r="M6" s="52"/>
      <c r="N6" s="50" t="s">
        <v>105</v>
      </c>
      <c r="O6" s="50"/>
    </row>
    <row r="7" spans="1:15" s="53" customFormat="1" ht="14.25" customHeight="1" x14ac:dyDescent="0.2">
      <c r="A7" s="48">
        <v>2010</v>
      </c>
      <c r="B7" s="49">
        <v>42679</v>
      </c>
      <c r="C7" s="50" t="s">
        <v>106</v>
      </c>
      <c r="D7" s="48">
        <v>40</v>
      </c>
      <c r="E7" s="48">
        <v>16</v>
      </c>
      <c r="F7" s="48" t="s">
        <v>6</v>
      </c>
      <c r="G7" s="48">
        <v>1</v>
      </c>
      <c r="H7" s="48"/>
      <c r="I7" s="48"/>
      <c r="J7" s="48"/>
      <c r="K7" s="51" t="s">
        <v>21</v>
      </c>
      <c r="L7" s="50" t="s">
        <v>22</v>
      </c>
      <c r="M7" s="52" t="s">
        <v>134</v>
      </c>
      <c r="N7" s="50" t="s">
        <v>116</v>
      </c>
      <c r="O7" s="50"/>
    </row>
    <row r="8" spans="1:15" s="53" customFormat="1" ht="14.25" customHeight="1" x14ac:dyDescent="0.2">
      <c r="A8" s="48">
        <v>2011</v>
      </c>
      <c r="B8" s="49">
        <v>42639</v>
      </c>
      <c r="C8" s="50" t="s">
        <v>106</v>
      </c>
      <c r="D8" s="48">
        <v>28</v>
      </c>
      <c r="E8" s="48">
        <v>6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20</v>
      </c>
      <c r="M8" s="52"/>
      <c r="N8" s="50" t="s">
        <v>116</v>
      </c>
      <c r="O8" s="50"/>
    </row>
    <row r="9" spans="1:15" s="53" customFormat="1" ht="14.25" customHeight="1" x14ac:dyDescent="0.2">
      <c r="A9" s="48">
        <v>2012</v>
      </c>
      <c r="B9" s="49">
        <v>42634</v>
      </c>
      <c r="C9" s="50" t="s">
        <v>106</v>
      </c>
      <c r="D9" s="48">
        <v>32</v>
      </c>
      <c r="E9" s="48">
        <v>0</v>
      </c>
      <c r="F9" s="48" t="s">
        <v>6</v>
      </c>
      <c r="G9" s="48">
        <v>1</v>
      </c>
      <c r="H9" s="48"/>
      <c r="I9" s="48"/>
      <c r="J9" s="48"/>
      <c r="K9" s="51" t="s">
        <v>16</v>
      </c>
      <c r="L9" s="50" t="s">
        <v>20</v>
      </c>
      <c r="M9" s="52"/>
      <c r="N9" s="50" t="s">
        <v>116</v>
      </c>
      <c r="O9" s="50"/>
    </row>
    <row r="10" spans="1:15" s="53" customFormat="1" ht="14.25" customHeight="1" x14ac:dyDescent="0.2">
      <c r="A10" s="48">
        <v>2013</v>
      </c>
      <c r="B10" s="49">
        <v>42682</v>
      </c>
      <c r="C10" s="50" t="s">
        <v>106</v>
      </c>
      <c r="D10" s="48">
        <v>27</v>
      </c>
      <c r="E10" s="48">
        <v>13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 t="s">
        <v>134</v>
      </c>
      <c r="N10" s="50" t="s">
        <v>94</v>
      </c>
      <c r="O10" s="50"/>
    </row>
    <row r="11" spans="1:15" s="53" customFormat="1" ht="14.25" customHeight="1" x14ac:dyDescent="0.2">
      <c r="A11" s="48">
        <v>2014</v>
      </c>
      <c r="B11" s="49">
        <v>42681</v>
      </c>
      <c r="C11" s="50" t="s">
        <v>106</v>
      </c>
      <c r="D11" s="48">
        <v>14</v>
      </c>
      <c r="E11" s="48">
        <v>0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20</v>
      </c>
      <c r="M11" s="52"/>
      <c r="N11" s="50" t="s">
        <v>94</v>
      </c>
      <c r="O11" s="50"/>
    </row>
    <row r="12" spans="1:15" s="53" customFormat="1" ht="14.25" customHeight="1" x14ac:dyDescent="0.2">
      <c r="A12" s="48">
        <v>2015</v>
      </c>
      <c r="B12" s="49">
        <v>42617</v>
      </c>
      <c r="C12" s="50" t="s">
        <v>106</v>
      </c>
      <c r="D12" s="48">
        <v>20</v>
      </c>
      <c r="E12" s="48">
        <v>27</v>
      </c>
      <c r="F12" s="48" t="s">
        <v>7</v>
      </c>
      <c r="G12" s="48"/>
      <c r="H12" s="48">
        <v>1</v>
      </c>
      <c r="I12" s="48"/>
      <c r="J12" s="48"/>
      <c r="K12" s="51" t="s">
        <v>16</v>
      </c>
      <c r="L12" s="50" t="s">
        <v>20</v>
      </c>
      <c r="M12" s="52"/>
      <c r="N12" s="50" t="s">
        <v>94</v>
      </c>
      <c r="O12" s="50"/>
    </row>
    <row r="13" spans="1:15" s="53" customFormat="1" ht="14.25" customHeight="1" x14ac:dyDescent="0.2">
      <c r="A13" s="48">
        <v>2016</v>
      </c>
      <c r="B13" s="49">
        <v>42614</v>
      </c>
      <c r="C13" s="50" t="s">
        <v>106</v>
      </c>
      <c r="D13" s="48">
        <v>7</v>
      </c>
      <c r="E13" s="48">
        <v>42</v>
      </c>
      <c r="F13" s="48" t="s">
        <v>7</v>
      </c>
      <c r="G13" s="48"/>
      <c r="H13" s="48">
        <v>1</v>
      </c>
      <c r="I13" s="48"/>
      <c r="J13" s="48"/>
      <c r="K13" s="51" t="s">
        <v>21</v>
      </c>
      <c r="L13" s="50" t="s">
        <v>22</v>
      </c>
      <c r="M13" s="52" t="s">
        <v>134</v>
      </c>
      <c r="N13" s="50" t="s">
        <v>94</v>
      </c>
      <c r="O13" s="50"/>
    </row>
    <row r="14" spans="1:15" s="53" customFormat="1" ht="14.25" customHeight="1" x14ac:dyDescent="0.2">
      <c r="A14" s="10"/>
      <c r="B14" s="11" t="s">
        <v>18</v>
      </c>
      <c r="C14" s="12" t="s">
        <v>18</v>
      </c>
      <c r="D14" s="10"/>
      <c r="E14" s="10"/>
      <c r="F14" s="10" t="str">
        <f>IF(D14="","",IF(D14&gt;E14,"W",IF(D14&lt;E14,"L","T")))</f>
        <v/>
      </c>
      <c r="G14" s="10" t="str">
        <f>IF(D14&gt;E14,1,"")</f>
        <v/>
      </c>
      <c r="H14" s="10" t="str">
        <f>IF(D14&lt;E14,1,"")</f>
        <v/>
      </c>
      <c r="I14" s="10" t="str">
        <f>IF(F14="T",1,"")</f>
        <v/>
      </c>
      <c r="J14" s="10"/>
      <c r="K14" s="13" t="s">
        <v>18</v>
      </c>
      <c r="L14" s="14" t="str">
        <f>IF(K14="Home","Clendenin","")</f>
        <v/>
      </c>
      <c r="M14" s="14"/>
      <c r="N14" s="12" t="s">
        <v>18</v>
      </c>
      <c r="O14" s="12"/>
    </row>
    <row r="15" spans="1:15" s="12" customFormat="1" ht="14.25" customHeight="1" x14ac:dyDescent="0.2">
      <c r="A15" s="15"/>
      <c r="B15" s="11"/>
      <c r="D15" s="16">
        <f>SUM(D2:D13)</f>
        <v>349</v>
      </c>
      <c r="E15" s="16">
        <f>SUM(E2:E13)</f>
        <v>146</v>
      </c>
      <c r="F15" s="16"/>
      <c r="G15" s="16">
        <f>SUM(G2:G13)</f>
        <v>9</v>
      </c>
      <c r="H15" s="16">
        <f>SUM(H2:H13)</f>
        <v>3</v>
      </c>
      <c r="I15" s="16">
        <f>SUM(I2:I13)</f>
        <v>0</v>
      </c>
      <c r="J15" s="17">
        <f>(G15+(I15/2))/(G15+H15+I15)</f>
        <v>0.75</v>
      </c>
      <c r="K15" s="13"/>
      <c r="L15" s="18"/>
      <c r="M15" s="14"/>
    </row>
    <row r="16" spans="1:15" s="12" customFormat="1" ht="14.25" customHeight="1" x14ac:dyDescent="0.2">
      <c r="A16" s="15"/>
      <c r="B16" s="11"/>
      <c r="D16" s="19">
        <f>AVERAGE(D2:D13)</f>
        <v>29.083333333333332</v>
      </c>
      <c r="E16" s="19">
        <f>AVERAGE(E2:E13)</f>
        <v>12.166666666666666</v>
      </c>
      <c r="F16" s="19">
        <f>D16-E16</f>
        <v>16.916666666666664</v>
      </c>
      <c r="G16" s="10"/>
      <c r="H16" s="10"/>
      <c r="I16" s="10"/>
      <c r="J16" s="10"/>
      <c r="K16" s="13"/>
      <c r="L16" s="18"/>
      <c r="M16" s="14"/>
    </row>
    <row r="17" spans="1:13" s="12" customFormat="1" ht="14.25" customHeight="1" x14ac:dyDescent="0.2">
      <c r="A17" s="10"/>
      <c r="B17" s="11"/>
      <c r="D17" s="10"/>
      <c r="E17" s="10"/>
      <c r="F17" s="10"/>
      <c r="G17" s="10"/>
      <c r="H17" s="10"/>
      <c r="I17" s="10"/>
      <c r="J17" s="10"/>
      <c r="K17" s="13"/>
      <c r="L17" s="18"/>
      <c r="M17" s="14"/>
    </row>
  </sheetData>
  <conditionalFormatting sqref="F16">
    <cfRule type="cellIs" dxfId="3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2007</v>
      </c>
      <c r="B2" s="49">
        <v>42698</v>
      </c>
      <c r="C2" s="50" t="s">
        <v>111</v>
      </c>
      <c r="D2" s="48">
        <v>27</v>
      </c>
      <c r="E2" s="48">
        <v>14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 t="s">
        <v>134</v>
      </c>
      <c r="N2" s="50" t="s">
        <v>105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27</v>
      </c>
      <c r="E4" s="16">
        <f>SUM(E2:E2)</f>
        <v>14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27</v>
      </c>
      <c r="E5" s="19">
        <f>AVERAGE(E2:E2)</f>
        <v>14</v>
      </c>
      <c r="F5" s="19">
        <f>D5-E5</f>
        <v>13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3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zoomScaleNormal="100" workbookViewId="0">
      <pane ySplit="1" topLeftCell="A14" activePane="bottomLeft" state="frozen"/>
      <selection pane="bottomLeft" activeCell="C46" sqref="C46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42666</v>
      </c>
      <c r="C2" s="50" t="s">
        <v>31</v>
      </c>
      <c r="D2" s="48">
        <v>9</v>
      </c>
      <c r="E2" s="48">
        <v>42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42665</v>
      </c>
      <c r="C3" s="50" t="s">
        <v>31</v>
      </c>
      <c r="D3" s="48">
        <v>12</v>
      </c>
      <c r="E3" s="48">
        <v>7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42</v>
      </c>
      <c r="M3" s="52"/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42664</v>
      </c>
      <c r="C4" s="50" t="s">
        <v>31</v>
      </c>
      <c r="D4" s="48">
        <v>0</v>
      </c>
      <c r="E4" s="48">
        <v>28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42669</v>
      </c>
      <c r="C5" s="50" t="s">
        <v>31</v>
      </c>
      <c r="D5" s="48">
        <v>20</v>
      </c>
      <c r="E5" s="48">
        <v>0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42</v>
      </c>
      <c r="M5" s="52"/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42668</v>
      </c>
      <c r="C6" s="50" t="s">
        <v>31</v>
      </c>
      <c r="D6" s="48">
        <v>7</v>
      </c>
      <c r="E6" s="48">
        <v>14</v>
      </c>
      <c r="F6" s="48" t="s">
        <v>7</v>
      </c>
      <c r="G6" s="48"/>
      <c r="H6" s="48">
        <v>1</v>
      </c>
      <c r="I6" s="48"/>
      <c r="J6" s="48"/>
      <c r="K6" s="51" t="s">
        <v>21</v>
      </c>
      <c r="L6" s="50" t="s">
        <v>22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42667</v>
      </c>
      <c r="C7" s="50" t="s">
        <v>31</v>
      </c>
      <c r="D7" s="48">
        <v>15</v>
      </c>
      <c r="E7" s="48">
        <v>6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42</v>
      </c>
      <c r="M7" s="52"/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42666</v>
      </c>
      <c r="C8" s="50" t="s">
        <v>31</v>
      </c>
      <c r="D8" s="48">
        <v>7</v>
      </c>
      <c r="E8" s="48">
        <v>21</v>
      </c>
      <c r="F8" s="48" t="s">
        <v>7</v>
      </c>
      <c r="G8" s="48"/>
      <c r="H8" s="48">
        <v>1</v>
      </c>
      <c r="I8" s="48"/>
      <c r="J8" s="48"/>
      <c r="K8" s="51" t="s">
        <v>21</v>
      </c>
      <c r="L8" s="50" t="s">
        <v>22</v>
      </c>
      <c r="M8" s="52"/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42671</v>
      </c>
      <c r="C9" s="50" t="s">
        <v>31</v>
      </c>
      <c r="D9" s="48">
        <v>31</v>
      </c>
      <c r="E9" s="48">
        <v>0</v>
      </c>
      <c r="F9" s="48" t="s">
        <v>6</v>
      </c>
      <c r="G9" s="48">
        <v>1</v>
      </c>
      <c r="H9" s="48"/>
      <c r="I9" s="48"/>
      <c r="J9" s="48"/>
      <c r="K9" s="51" t="s">
        <v>16</v>
      </c>
      <c r="L9" s="50" t="s">
        <v>42</v>
      </c>
      <c r="M9" s="52"/>
      <c r="N9" s="50" t="s">
        <v>19</v>
      </c>
      <c r="O9" s="50"/>
    </row>
    <row r="10" spans="1:15" s="53" customFormat="1" ht="14.25" customHeight="1" x14ac:dyDescent="0.2">
      <c r="A10" s="48">
        <v>1989</v>
      </c>
      <c r="B10" s="49">
        <v>42670</v>
      </c>
      <c r="C10" s="50" t="s">
        <v>31</v>
      </c>
      <c r="D10" s="48">
        <v>38</v>
      </c>
      <c r="E10" s="48">
        <v>20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/>
    </row>
    <row r="11" spans="1:15" s="53" customFormat="1" ht="14.25" customHeight="1" x14ac:dyDescent="0.2">
      <c r="A11" s="48">
        <v>1990</v>
      </c>
      <c r="B11" s="49">
        <v>42634</v>
      </c>
      <c r="C11" s="50" t="s">
        <v>31</v>
      </c>
      <c r="D11" s="48">
        <v>12</v>
      </c>
      <c r="E11" s="48">
        <v>7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42</v>
      </c>
      <c r="M11" s="52"/>
      <c r="N11" s="50" t="s">
        <v>19</v>
      </c>
      <c r="O11" s="50"/>
    </row>
    <row r="12" spans="1:15" s="53" customFormat="1" ht="14.25" customHeight="1" x14ac:dyDescent="0.2">
      <c r="A12" s="48">
        <v>1991</v>
      </c>
      <c r="B12" s="49">
        <v>42633</v>
      </c>
      <c r="C12" s="50" t="s">
        <v>31</v>
      </c>
      <c r="D12" s="48">
        <v>3</v>
      </c>
      <c r="E12" s="48">
        <v>17</v>
      </c>
      <c r="F12" s="48" t="s">
        <v>7</v>
      </c>
      <c r="G12" s="48"/>
      <c r="H12" s="48">
        <v>1</v>
      </c>
      <c r="I12" s="48"/>
      <c r="J12" s="48"/>
      <c r="K12" s="51" t="s">
        <v>21</v>
      </c>
      <c r="L12" s="50" t="s">
        <v>22</v>
      </c>
      <c r="M12" s="52"/>
      <c r="N12" s="50" t="s">
        <v>79</v>
      </c>
      <c r="O12" s="50"/>
    </row>
    <row r="13" spans="1:15" s="53" customFormat="1" ht="14.25" customHeight="1" x14ac:dyDescent="0.2">
      <c r="A13" s="48">
        <v>1992</v>
      </c>
      <c r="B13" s="49">
        <v>42638</v>
      </c>
      <c r="C13" s="50" t="s">
        <v>31</v>
      </c>
      <c r="D13" s="48">
        <v>6</v>
      </c>
      <c r="E13" s="48">
        <v>27</v>
      </c>
      <c r="F13" s="48" t="s">
        <v>7</v>
      </c>
      <c r="G13" s="48"/>
      <c r="H13" s="48">
        <v>1</v>
      </c>
      <c r="I13" s="48"/>
      <c r="J13" s="48"/>
      <c r="K13" s="51" t="s">
        <v>16</v>
      </c>
      <c r="L13" s="50" t="s">
        <v>42</v>
      </c>
      <c r="M13" s="52"/>
      <c r="N13" s="50" t="s">
        <v>79</v>
      </c>
      <c r="O13" s="50"/>
    </row>
    <row r="14" spans="1:15" s="53" customFormat="1" ht="14.25" customHeight="1" x14ac:dyDescent="0.2">
      <c r="A14" s="48">
        <v>1993</v>
      </c>
      <c r="B14" s="49">
        <v>42637</v>
      </c>
      <c r="C14" s="50" t="s">
        <v>31</v>
      </c>
      <c r="D14" s="48">
        <v>15</v>
      </c>
      <c r="E14" s="48">
        <v>23</v>
      </c>
      <c r="F14" s="48" t="s">
        <v>7</v>
      </c>
      <c r="G14" s="48"/>
      <c r="H14" s="48">
        <v>1</v>
      </c>
      <c r="I14" s="48"/>
      <c r="J14" s="48"/>
      <c r="K14" s="51" t="s">
        <v>21</v>
      </c>
      <c r="L14" s="50" t="s">
        <v>22</v>
      </c>
      <c r="M14" s="52"/>
      <c r="N14" s="50" t="s">
        <v>85</v>
      </c>
      <c r="O14" s="50"/>
    </row>
    <row r="15" spans="1:15" s="53" customFormat="1" ht="14.25" customHeight="1" x14ac:dyDescent="0.2">
      <c r="A15" s="48">
        <v>1994</v>
      </c>
      <c r="B15" s="49">
        <v>42636</v>
      </c>
      <c r="C15" s="50" t="s">
        <v>31</v>
      </c>
      <c r="D15" s="48">
        <v>0</v>
      </c>
      <c r="E15" s="48">
        <v>24</v>
      </c>
      <c r="F15" s="48" t="s">
        <v>7</v>
      </c>
      <c r="G15" s="48"/>
      <c r="H15" s="48">
        <v>1</v>
      </c>
      <c r="I15" s="48"/>
      <c r="J15" s="48"/>
      <c r="K15" s="51" t="s">
        <v>16</v>
      </c>
      <c r="L15" s="50" t="s">
        <v>42</v>
      </c>
      <c r="M15" s="52"/>
      <c r="N15" s="50" t="s">
        <v>85</v>
      </c>
      <c r="O15" s="50"/>
    </row>
    <row r="16" spans="1:15" s="53" customFormat="1" ht="14.25" customHeight="1" x14ac:dyDescent="0.2">
      <c r="A16" s="48">
        <v>1995</v>
      </c>
      <c r="B16" s="49">
        <v>42635</v>
      </c>
      <c r="C16" s="50" t="s">
        <v>31</v>
      </c>
      <c r="D16" s="48">
        <v>21</v>
      </c>
      <c r="E16" s="48">
        <v>18</v>
      </c>
      <c r="F16" s="48" t="s">
        <v>6</v>
      </c>
      <c r="G16" s="48">
        <v>1</v>
      </c>
      <c r="H16" s="48"/>
      <c r="I16" s="48"/>
      <c r="J16" s="48"/>
      <c r="K16" s="51" t="s">
        <v>21</v>
      </c>
      <c r="L16" s="50" t="s">
        <v>22</v>
      </c>
      <c r="M16" s="52"/>
      <c r="N16" s="50" t="s">
        <v>85</v>
      </c>
      <c r="O16" s="50"/>
    </row>
    <row r="17" spans="1:15" s="53" customFormat="1" ht="14.25" customHeight="1" x14ac:dyDescent="0.2">
      <c r="A17" s="48">
        <v>1996</v>
      </c>
      <c r="B17" s="49">
        <v>42661</v>
      </c>
      <c r="C17" s="50" t="s">
        <v>31</v>
      </c>
      <c r="D17" s="48">
        <v>6</v>
      </c>
      <c r="E17" s="48">
        <v>24</v>
      </c>
      <c r="F17" s="48" t="s">
        <v>7</v>
      </c>
      <c r="G17" s="48"/>
      <c r="H17" s="48">
        <v>1</v>
      </c>
      <c r="I17" s="48"/>
      <c r="J17" s="48"/>
      <c r="K17" s="51" t="s">
        <v>16</v>
      </c>
      <c r="L17" s="50" t="s">
        <v>42</v>
      </c>
      <c r="M17" s="52"/>
      <c r="N17" s="50" t="s">
        <v>89</v>
      </c>
      <c r="O17" s="50"/>
    </row>
    <row r="18" spans="1:15" s="53" customFormat="1" ht="14.25" customHeight="1" x14ac:dyDescent="0.2">
      <c r="A18" s="48">
        <v>1997</v>
      </c>
      <c r="B18" s="49">
        <v>42660</v>
      </c>
      <c r="C18" s="50" t="s">
        <v>31</v>
      </c>
      <c r="D18" s="48">
        <v>20</v>
      </c>
      <c r="E18" s="48">
        <v>14</v>
      </c>
      <c r="F18" s="48" t="s">
        <v>6</v>
      </c>
      <c r="G18" s="48">
        <v>1</v>
      </c>
      <c r="H18" s="48"/>
      <c r="I18" s="48"/>
      <c r="J18" s="48"/>
      <c r="K18" s="51" t="s">
        <v>21</v>
      </c>
      <c r="L18" s="50" t="s">
        <v>22</v>
      </c>
      <c r="M18" s="52"/>
      <c r="N18" s="50" t="s">
        <v>89</v>
      </c>
      <c r="O18" s="50"/>
    </row>
    <row r="19" spans="1:15" s="53" customFormat="1" ht="14.25" customHeight="1" x14ac:dyDescent="0.2">
      <c r="A19" s="48">
        <v>1998</v>
      </c>
      <c r="B19" s="49">
        <v>42659</v>
      </c>
      <c r="C19" s="50" t="s">
        <v>31</v>
      </c>
      <c r="D19" s="48">
        <v>13</v>
      </c>
      <c r="E19" s="48">
        <v>10</v>
      </c>
      <c r="F19" s="48" t="s">
        <v>6</v>
      </c>
      <c r="G19" s="48">
        <v>1</v>
      </c>
      <c r="H19" s="48"/>
      <c r="I19" s="48"/>
      <c r="J19" s="48"/>
      <c r="K19" s="51" t="s">
        <v>16</v>
      </c>
      <c r="L19" s="50" t="s">
        <v>42</v>
      </c>
      <c r="M19" s="52"/>
      <c r="N19" s="50" t="s">
        <v>93</v>
      </c>
      <c r="O19" s="50"/>
    </row>
    <row r="20" spans="1:15" s="53" customFormat="1" ht="14.25" customHeight="1" x14ac:dyDescent="0.2">
      <c r="A20" s="48">
        <v>1999</v>
      </c>
      <c r="B20" s="49">
        <v>42652</v>
      </c>
      <c r="C20" s="50" t="s">
        <v>31</v>
      </c>
      <c r="D20" s="48">
        <v>13</v>
      </c>
      <c r="E20" s="48">
        <v>20</v>
      </c>
      <c r="F20" s="48" t="s">
        <v>7</v>
      </c>
      <c r="G20" s="48"/>
      <c r="H20" s="48">
        <v>1</v>
      </c>
      <c r="I20" s="48"/>
      <c r="J20" s="48"/>
      <c r="K20" s="51" t="s">
        <v>21</v>
      </c>
      <c r="L20" s="50" t="s">
        <v>22</v>
      </c>
      <c r="M20" s="52"/>
      <c r="N20" s="50" t="s">
        <v>94</v>
      </c>
      <c r="O20" s="50" t="s">
        <v>61</v>
      </c>
    </row>
    <row r="21" spans="1:15" s="53" customFormat="1" ht="14.25" customHeight="1" x14ac:dyDescent="0.2">
      <c r="A21" s="48">
        <v>2000</v>
      </c>
      <c r="B21" s="49">
        <v>42649</v>
      </c>
      <c r="C21" s="50" t="s">
        <v>31</v>
      </c>
      <c r="D21" s="48">
        <v>22</v>
      </c>
      <c r="E21" s="48">
        <v>7</v>
      </c>
      <c r="F21" s="48" t="s">
        <v>6</v>
      </c>
      <c r="G21" s="48">
        <v>1</v>
      </c>
      <c r="H21" s="48"/>
      <c r="I21" s="48"/>
      <c r="J21" s="48"/>
      <c r="K21" s="51" t="s">
        <v>16</v>
      </c>
      <c r="L21" s="50" t="s">
        <v>42</v>
      </c>
      <c r="M21" s="52"/>
      <c r="N21" s="50" t="s">
        <v>94</v>
      </c>
      <c r="O21" s="50"/>
    </row>
    <row r="22" spans="1:15" s="53" customFormat="1" ht="14.25" customHeight="1" x14ac:dyDescent="0.2">
      <c r="A22" s="48">
        <v>2001</v>
      </c>
      <c r="B22" s="49">
        <v>42631</v>
      </c>
      <c r="C22" s="50" t="s">
        <v>31</v>
      </c>
      <c r="D22" s="48">
        <v>7</v>
      </c>
      <c r="E22" s="48">
        <v>20</v>
      </c>
      <c r="F22" s="48" t="s">
        <v>7</v>
      </c>
      <c r="G22" s="48"/>
      <c r="H22" s="48">
        <v>1</v>
      </c>
      <c r="I22" s="48"/>
      <c r="J22" s="48"/>
      <c r="K22" s="51" t="s">
        <v>21</v>
      </c>
      <c r="L22" s="50" t="s">
        <v>22</v>
      </c>
      <c r="M22" s="52"/>
      <c r="N22" s="50" t="s">
        <v>98</v>
      </c>
      <c r="O22" s="50"/>
    </row>
    <row r="23" spans="1:15" s="53" customFormat="1" ht="14.25" customHeight="1" x14ac:dyDescent="0.2">
      <c r="A23" s="48">
        <v>2002</v>
      </c>
      <c r="B23" s="49">
        <v>42626</v>
      </c>
      <c r="C23" s="50" t="s">
        <v>31</v>
      </c>
      <c r="D23" s="48">
        <v>0</v>
      </c>
      <c r="E23" s="48">
        <v>43</v>
      </c>
      <c r="F23" s="48" t="s">
        <v>7</v>
      </c>
      <c r="G23" s="48"/>
      <c r="H23" s="48">
        <v>1</v>
      </c>
      <c r="I23" s="48"/>
      <c r="J23" s="48"/>
      <c r="K23" s="51" t="s">
        <v>16</v>
      </c>
      <c r="L23" s="50" t="s">
        <v>42</v>
      </c>
      <c r="M23" s="52"/>
      <c r="N23" s="50" t="s">
        <v>98</v>
      </c>
      <c r="O23" s="50"/>
    </row>
    <row r="24" spans="1:15" s="53" customFormat="1" ht="14.25" customHeight="1" x14ac:dyDescent="0.2">
      <c r="A24" s="48">
        <v>2003</v>
      </c>
      <c r="B24" s="49">
        <v>42625</v>
      </c>
      <c r="C24" s="50" t="s">
        <v>31</v>
      </c>
      <c r="D24" s="48">
        <v>7</v>
      </c>
      <c r="E24" s="48">
        <v>3</v>
      </c>
      <c r="F24" s="48" t="s">
        <v>6</v>
      </c>
      <c r="G24" s="48">
        <v>1</v>
      </c>
      <c r="H24" s="48"/>
      <c r="I24" s="48"/>
      <c r="J24" s="48"/>
      <c r="K24" s="51" t="s">
        <v>21</v>
      </c>
      <c r="L24" s="50" t="s">
        <v>22</v>
      </c>
      <c r="M24" s="52"/>
      <c r="N24" s="50" t="s">
        <v>98</v>
      </c>
      <c r="O24" s="50"/>
    </row>
    <row r="25" spans="1:15" s="53" customFormat="1" ht="14.25" customHeight="1" x14ac:dyDescent="0.2">
      <c r="A25" s="48">
        <v>2004</v>
      </c>
      <c r="B25" s="49">
        <v>42633</v>
      </c>
      <c r="C25" s="50" t="s">
        <v>31</v>
      </c>
      <c r="D25" s="48">
        <v>28</v>
      </c>
      <c r="E25" s="48">
        <v>6</v>
      </c>
      <c r="F25" s="48" t="s">
        <v>6</v>
      </c>
      <c r="G25" s="48">
        <v>1</v>
      </c>
      <c r="H25" s="48"/>
      <c r="I25" s="48"/>
      <c r="J25" s="48"/>
      <c r="K25" s="51" t="s">
        <v>16</v>
      </c>
      <c r="L25" s="50" t="s">
        <v>42</v>
      </c>
      <c r="M25" s="52"/>
      <c r="N25" s="50" t="s">
        <v>98</v>
      </c>
      <c r="O25" s="50"/>
    </row>
    <row r="26" spans="1:15" s="53" customFormat="1" ht="14.25" customHeight="1" x14ac:dyDescent="0.2">
      <c r="A26" s="48">
        <v>2005</v>
      </c>
      <c r="B26" s="49">
        <v>42664</v>
      </c>
      <c r="C26" s="50" t="s">
        <v>31</v>
      </c>
      <c r="D26" s="48">
        <v>13</v>
      </c>
      <c r="E26" s="48">
        <v>7</v>
      </c>
      <c r="F26" s="48" t="s">
        <v>6</v>
      </c>
      <c r="G26" s="48">
        <v>1</v>
      </c>
      <c r="H26" s="48"/>
      <c r="I26" s="48"/>
      <c r="J26" s="48"/>
      <c r="K26" s="51" t="s">
        <v>16</v>
      </c>
      <c r="L26" s="50" t="s">
        <v>42</v>
      </c>
      <c r="M26" s="52"/>
      <c r="N26" s="50" t="s">
        <v>105</v>
      </c>
      <c r="O26" s="50"/>
    </row>
    <row r="27" spans="1:15" s="53" customFormat="1" ht="14.25" customHeight="1" x14ac:dyDescent="0.2">
      <c r="A27" s="48">
        <v>2006</v>
      </c>
      <c r="B27" s="49">
        <v>42663</v>
      </c>
      <c r="C27" s="50" t="s">
        <v>31</v>
      </c>
      <c r="D27" s="48">
        <v>35</v>
      </c>
      <c r="E27" s="48">
        <v>24</v>
      </c>
      <c r="F27" s="48" t="s">
        <v>6</v>
      </c>
      <c r="G27" s="48">
        <v>1</v>
      </c>
      <c r="H27" s="48"/>
      <c r="I27" s="48"/>
      <c r="J27" s="48"/>
      <c r="K27" s="51" t="s">
        <v>21</v>
      </c>
      <c r="L27" s="50" t="s">
        <v>22</v>
      </c>
      <c r="M27" s="52"/>
      <c r="N27" s="50" t="s">
        <v>105</v>
      </c>
      <c r="O27" s="50"/>
    </row>
    <row r="28" spans="1:15" s="53" customFormat="1" ht="14.25" customHeight="1" x14ac:dyDescent="0.2">
      <c r="A28" s="48">
        <v>2007</v>
      </c>
      <c r="B28" s="49">
        <v>42662</v>
      </c>
      <c r="C28" s="50" t="s">
        <v>31</v>
      </c>
      <c r="D28" s="48">
        <v>21</v>
      </c>
      <c r="E28" s="48">
        <v>7</v>
      </c>
      <c r="F28" s="48" t="s">
        <v>6</v>
      </c>
      <c r="G28" s="48">
        <v>1</v>
      </c>
      <c r="H28" s="48"/>
      <c r="I28" s="48"/>
      <c r="J28" s="48"/>
      <c r="K28" s="51" t="s">
        <v>16</v>
      </c>
      <c r="L28" s="50" t="s">
        <v>42</v>
      </c>
      <c r="M28" s="52"/>
      <c r="N28" s="50" t="s">
        <v>105</v>
      </c>
      <c r="O28" s="50"/>
    </row>
    <row r="29" spans="1:15" s="53" customFormat="1" ht="14.25" customHeight="1" x14ac:dyDescent="0.2">
      <c r="A29" s="48">
        <v>2008</v>
      </c>
      <c r="B29" s="49">
        <v>42660</v>
      </c>
      <c r="C29" s="50" t="s">
        <v>31</v>
      </c>
      <c r="D29" s="48">
        <v>23</v>
      </c>
      <c r="E29" s="48">
        <v>26</v>
      </c>
      <c r="F29" s="48" t="s">
        <v>7</v>
      </c>
      <c r="G29" s="48"/>
      <c r="H29" s="48">
        <v>1</v>
      </c>
      <c r="I29" s="48"/>
      <c r="J29" s="48"/>
      <c r="K29" s="51" t="s">
        <v>21</v>
      </c>
      <c r="L29" s="50" t="s">
        <v>22</v>
      </c>
      <c r="M29" s="52" t="s">
        <v>134</v>
      </c>
      <c r="N29" s="50" t="s">
        <v>105</v>
      </c>
      <c r="O29" s="50"/>
    </row>
    <row r="30" spans="1:15" s="53" customFormat="1" ht="14.25" customHeight="1" x14ac:dyDescent="0.2">
      <c r="A30" s="48">
        <v>2009</v>
      </c>
      <c r="B30" s="49">
        <v>42609</v>
      </c>
      <c r="C30" s="50" t="s">
        <v>31</v>
      </c>
      <c r="D30" s="48">
        <v>13</v>
      </c>
      <c r="E30" s="48">
        <v>24</v>
      </c>
      <c r="F30" s="48" t="s">
        <v>7</v>
      </c>
      <c r="G30" s="48"/>
      <c r="H30" s="48">
        <v>1</v>
      </c>
      <c r="I30" s="48"/>
      <c r="J30" s="48"/>
      <c r="K30" s="51" t="s">
        <v>21</v>
      </c>
      <c r="L30" s="50" t="s">
        <v>22</v>
      </c>
      <c r="M30" s="52" t="s">
        <v>134</v>
      </c>
      <c r="N30" s="50" t="s">
        <v>105</v>
      </c>
      <c r="O30" s="50"/>
    </row>
    <row r="31" spans="1:15" s="53" customFormat="1" ht="14.25" customHeight="1" x14ac:dyDescent="0.2">
      <c r="A31" s="48">
        <v>2009</v>
      </c>
      <c r="B31" s="49">
        <v>42652</v>
      </c>
      <c r="C31" s="50" t="s">
        <v>31</v>
      </c>
      <c r="D31" s="48">
        <v>0</v>
      </c>
      <c r="E31" s="48">
        <v>34</v>
      </c>
      <c r="F31" s="48" t="s">
        <v>7</v>
      </c>
      <c r="G31" s="48"/>
      <c r="H31" s="48">
        <v>1</v>
      </c>
      <c r="I31" s="48"/>
      <c r="J31" s="48"/>
      <c r="K31" s="51" t="s">
        <v>16</v>
      </c>
      <c r="L31" s="50" t="s">
        <v>42</v>
      </c>
      <c r="M31" s="52"/>
      <c r="N31" s="50" t="s">
        <v>105</v>
      </c>
      <c r="O31" s="50"/>
    </row>
    <row r="32" spans="1:15" s="53" customFormat="1" ht="14.25" customHeight="1" x14ac:dyDescent="0.2">
      <c r="A32" s="48">
        <v>2010</v>
      </c>
      <c r="B32" s="49">
        <v>42609</v>
      </c>
      <c r="C32" s="50" t="s">
        <v>31</v>
      </c>
      <c r="D32" s="48">
        <v>7</v>
      </c>
      <c r="E32" s="48">
        <v>14</v>
      </c>
      <c r="F32" s="48" t="s">
        <v>7</v>
      </c>
      <c r="G32" s="48"/>
      <c r="H32" s="48">
        <v>1</v>
      </c>
      <c r="I32" s="48"/>
      <c r="J32" s="48"/>
      <c r="K32" s="51" t="s">
        <v>16</v>
      </c>
      <c r="L32" s="50" t="s">
        <v>42</v>
      </c>
      <c r="M32" s="52"/>
      <c r="N32" s="50" t="s">
        <v>116</v>
      </c>
      <c r="O32" s="50"/>
    </row>
    <row r="33" spans="1:15" s="53" customFormat="1" ht="14.25" customHeight="1" x14ac:dyDescent="0.2">
      <c r="A33" s="48">
        <v>2010</v>
      </c>
      <c r="B33" s="49">
        <v>42651</v>
      </c>
      <c r="C33" s="50" t="s">
        <v>31</v>
      </c>
      <c r="D33" s="48">
        <v>14</v>
      </c>
      <c r="E33" s="48">
        <v>34</v>
      </c>
      <c r="F33" s="48" t="s">
        <v>7</v>
      </c>
      <c r="G33" s="48"/>
      <c r="H33" s="48">
        <v>1</v>
      </c>
      <c r="I33" s="48"/>
      <c r="J33" s="48"/>
      <c r="K33" s="51" t="s">
        <v>21</v>
      </c>
      <c r="L33" s="50" t="s">
        <v>22</v>
      </c>
      <c r="M33" s="52" t="s">
        <v>134</v>
      </c>
      <c r="N33" s="50" t="s">
        <v>116</v>
      </c>
      <c r="O33" s="50"/>
    </row>
    <row r="34" spans="1:15" s="53" customFormat="1" ht="14.25" customHeight="1" x14ac:dyDescent="0.2">
      <c r="A34" s="48">
        <v>2011</v>
      </c>
      <c r="B34" s="49">
        <v>42664</v>
      </c>
      <c r="C34" s="50" t="s">
        <v>31</v>
      </c>
      <c r="D34" s="48">
        <v>1</v>
      </c>
      <c r="E34" s="48">
        <v>0</v>
      </c>
      <c r="F34" s="48" t="s">
        <v>6</v>
      </c>
      <c r="G34" s="48">
        <v>1</v>
      </c>
      <c r="H34" s="48"/>
      <c r="I34" s="48"/>
      <c r="J34" s="48"/>
      <c r="K34" s="51" t="s">
        <v>16</v>
      </c>
      <c r="L34" s="50" t="s">
        <v>42</v>
      </c>
      <c r="M34" s="52"/>
      <c r="N34" s="50" t="s">
        <v>116</v>
      </c>
      <c r="O34" s="50" t="s">
        <v>133</v>
      </c>
    </row>
    <row r="35" spans="1:15" s="53" customFormat="1" ht="14.25" customHeight="1" x14ac:dyDescent="0.2">
      <c r="A35" s="48">
        <v>2012</v>
      </c>
      <c r="B35" s="49">
        <v>42662</v>
      </c>
      <c r="C35" s="50" t="s">
        <v>31</v>
      </c>
      <c r="D35" s="48">
        <v>48</v>
      </c>
      <c r="E35" s="48">
        <v>13</v>
      </c>
      <c r="F35" s="48" t="s">
        <v>6</v>
      </c>
      <c r="G35" s="48">
        <v>1</v>
      </c>
      <c r="H35" s="48"/>
      <c r="I35" s="48"/>
      <c r="J35" s="48"/>
      <c r="K35" s="51" t="s">
        <v>16</v>
      </c>
      <c r="L35" s="50" t="s">
        <v>42</v>
      </c>
      <c r="M35" s="52"/>
      <c r="N35" s="50" t="s">
        <v>116</v>
      </c>
      <c r="O35" s="50"/>
    </row>
    <row r="36" spans="1:15" s="53" customFormat="1" ht="14.25" customHeight="1" x14ac:dyDescent="0.2">
      <c r="A36" s="48">
        <v>2013</v>
      </c>
      <c r="B36" s="49">
        <v>42661</v>
      </c>
      <c r="C36" s="50" t="s">
        <v>31</v>
      </c>
      <c r="D36" s="48">
        <v>30</v>
      </c>
      <c r="E36" s="48">
        <v>8</v>
      </c>
      <c r="F36" s="48" t="s">
        <v>6</v>
      </c>
      <c r="G36" s="48">
        <v>1</v>
      </c>
      <c r="H36" s="48"/>
      <c r="I36" s="48"/>
      <c r="J36" s="48"/>
      <c r="K36" s="51" t="s">
        <v>21</v>
      </c>
      <c r="L36" s="50" t="s">
        <v>22</v>
      </c>
      <c r="M36" s="52" t="s">
        <v>134</v>
      </c>
      <c r="N36" s="50" t="s">
        <v>94</v>
      </c>
      <c r="O36" s="50"/>
    </row>
    <row r="37" spans="1:15" s="53" customFormat="1" ht="14.25" customHeight="1" x14ac:dyDescent="0.2">
      <c r="A37" s="48">
        <v>2014</v>
      </c>
      <c r="B37" s="49">
        <v>42660</v>
      </c>
      <c r="C37" s="50" t="s">
        <v>31</v>
      </c>
      <c r="D37" s="48">
        <v>27</v>
      </c>
      <c r="E37" s="48">
        <v>12</v>
      </c>
      <c r="F37" s="48" t="s">
        <v>6</v>
      </c>
      <c r="G37" s="48">
        <v>1</v>
      </c>
      <c r="H37" s="48"/>
      <c r="I37" s="48"/>
      <c r="J37" s="48"/>
      <c r="K37" s="51" t="s">
        <v>21</v>
      </c>
      <c r="L37" s="50" t="s">
        <v>22</v>
      </c>
      <c r="M37" s="52" t="s">
        <v>134</v>
      </c>
      <c r="N37" s="50" t="s">
        <v>94</v>
      </c>
      <c r="O37" s="50"/>
    </row>
    <row r="38" spans="1:15" s="53" customFormat="1" ht="14.25" customHeight="1" x14ac:dyDescent="0.2">
      <c r="A38" s="48">
        <v>2015</v>
      </c>
      <c r="B38" s="49">
        <v>42610</v>
      </c>
      <c r="C38" s="50" t="s">
        <v>31</v>
      </c>
      <c r="D38" s="48">
        <v>46</v>
      </c>
      <c r="E38" s="48">
        <v>20</v>
      </c>
      <c r="F38" s="48" t="s">
        <v>6</v>
      </c>
      <c r="G38" s="48">
        <v>1</v>
      </c>
      <c r="H38" s="48"/>
      <c r="I38" s="48"/>
      <c r="J38" s="48"/>
      <c r="K38" s="51" t="s">
        <v>21</v>
      </c>
      <c r="L38" s="50" t="s">
        <v>22</v>
      </c>
      <c r="M38" s="52" t="s">
        <v>134</v>
      </c>
      <c r="N38" s="50" t="s">
        <v>94</v>
      </c>
      <c r="O38" s="50"/>
    </row>
    <row r="39" spans="1:15" s="53" customFormat="1" ht="14.25" customHeight="1" x14ac:dyDescent="0.2">
      <c r="A39" s="48">
        <v>2016</v>
      </c>
      <c r="B39" s="49">
        <v>42608</v>
      </c>
      <c r="C39" s="50" t="s">
        <v>31</v>
      </c>
      <c r="D39" s="48">
        <v>31</v>
      </c>
      <c r="E39" s="48">
        <v>0</v>
      </c>
      <c r="F39" s="48" t="s">
        <v>6</v>
      </c>
      <c r="G39" s="48">
        <v>1</v>
      </c>
      <c r="H39" s="48"/>
      <c r="I39" s="48"/>
      <c r="J39" s="48"/>
      <c r="K39" s="51" t="s">
        <v>16</v>
      </c>
      <c r="L39" s="50" t="s">
        <v>42</v>
      </c>
      <c r="M39" s="52"/>
      <c r="N39" s="50" t="s">
        <v>94</v>
      </c>
      <c r="O39" s="50"/>
    </row>
    <row r="40" spans="1:15" s="53" customFormat="1" ht="14.25" customHeight="1" x14ac:dyDescent="0.2">
      <c r="A40" s="10"/>
      <c r="B40" s="11" t="s">
        <v>18</v>
      </c>
      <c r="C40" s="12" t="s">
        <v>18</v>
      </c>
      <c r="D40" s="10"/>
      <c r="E40" s="10"/>
      <c r="F40" s="10" t="str">
        <f>IF(D40="","",IF(D40&gt;E40,"W",IF(D40&lt;E40,"L","T")))</f>
        <v/>
      </c>
      <c r="G40" s="10" t="str">
        <f>IF(D40&gt;E40,1,"")</f>
        <v/>
      </c>
      <c r="H40" s="10" t="str">
        <f>IF(D40&lt;E40,1,"")</f>
        <v/>
      </c>
      <c r="I40" s="10" t="str">
        <f>IF(F40="T",1,"")</f>
        <v/>
      </c>
      <c r="J40" s="10"/>
      <c r="K40" s="13" t="s">
        <v>18</v>
      </c>
      <c r="L40" s="14" t="str">
        <f>IF(K40="Home","Clendenin","")</f>
        <v/>
      </c>
      <c r="M40" s="14"/>
      <c r="N40" s="12" t="s">
        <v>18</v>
      </c>
      <c r="O40" s="12"/>
    </row>
    <row r="41" spans="1:15" s="12" customFormat="1" ht="14.25" customHeight="1" x14ac:dyDescent="0.2">
      <c r="A41" s="15"/>
      <c r="B41" s="11"/>
      <c r="D41" s="16">
        <f>SUM(D2:D39)</f>
        <v>621</v>
      </c>
      <c r="E41" s="16">
        <f>SUM(E2:E39)</f>
        <v>624</v>
      </c>
      <c r="F41" s="16"/>
      <c r="G41" s="16">
        <f>SUM(G2:G39)</f>
        <v>21</v>
      </c>
      <c r="H41" s="16">
        <f>SUM(H2:H39)</f>
        <v>17</v>
      </c>
      <c r="I41" s="16">
        <f>SUM(I2:I39)</f>
        <v>0</v>
      </c>
      <c r="J41" s="17">
        <f>(G41+(I41/2))/(G41+H41+I41)</f>
        <v>0.55263157894736847</v>
      </c>
      <c r="K41" s="13"/>
      <c r="L41" s="18"/>
      <c r="M41" s="14"/>
    </row>
    <row r="42" spans="1:15" s="12" customFormat="1" ht="14.25" customHeight="1" x14ac:dyDescent="0.2">
      <c r="A42" s="15"/>
      <c r="B42" s="11"/>
      <c r="D42" s="19">
        <f>AVERAGE(D2:D39)</f>
        <v>16.342105263157894</v>
      </c>
      <c r="E42" s="19">
        <f>AVERAGE(E2:E39)</f>
        <v>16.421052631578949</v>
      </c>
      <c r="F42" s="19">
        <f>D42-E42</f>
        <v>-7.8947368421054875E-2</v>
      </c>
      <c r="G42" s="10"/>
      <c r="H42" s="10"/>
      <c r="I42" s="10"/>
      <c r="J42" s="10"/>
      <c r="K42" s="13"/>
      <c r="L42" s="18"/>
      <c r="M42" s="14"/>
    </row>
    <row r="43" spans="1:15" s="12" customFormat="1" ht="14.25" customHeight="1" x14ac:dyDescent="0.2">
      <c r="A43" s="10"/>
      <c r="B43" s="11"/>
      <c r="D43" s="10"/>
      <c r="E43" s="10"/>
      <c r="F43" s="10"/>
      <c r="G43" s="10"/>
      <c r="H43" s="10"/>
      <c r="I43" s="10"/>
      <c r="J43" s="10"/>
      <c r="K43" s="13"/>
      <c r="L43" s="18"/>
      <c r="M43" s="14"/>
    </row>
  </sheetData>
  <conditionalFormatting sqref="F42">
    <cfRule type="cellIs" dxfId="3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1992</v>
      </c>
      <c r="B2" s="49">
        <v>42673</v>
      </c>
      <c r="C2" s="50" t="s">
        <v>81</v>
      </c>
      <c r="D2" s="48">
        <v>3</v>
      </c>
      <c r="E2" s="48">
        <v>6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82</v>
      </c>
      <c r="M2" s="52"/>
      <c r="N2" s="50" t="s">
        <v>79</v>
      </c>
      <c r="O2" s="50"/>
    </row>
    <row r="3" spans="1:15" s="53" customFormat="1" ht="14.25" customHeight="1" x14ac:dyDescent="0.2">
      <c r="A3" s="48">
        <v>1993</v>
      </c>
      <c r="B3" s="49">
        <v>42672</v>
      </c>
      <c r="C3" s="50" t="s">
        <v>81</v>
      </c>
      <c r="D3" s="48">
        <v>6</v>
      </c>
      <c r="E3" s="48">
        <v>29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/>
      <c r="N3" s="50" t="s">
        <v>85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9</v>
      </c>
      <c r="E5" s="16">
        <f>SUM(E2:E3)</f>
        <v>35</v>
      </c>
      <c r="F5" s="16"/>
      <c r="G5" s="16">
        <f>SUM(G2:G3)</f>
        <v>0</v>
      </c>
      <c r="H5" s="16">
        <f>SUM(H2:H3)</f>
        <v>2</v>
      </c>
      <c r="I5" s="16">
        <f>SUM(I2:I3)</f>
        <v>0</v>
      </c>
      <c r="J5" s="17">
        <f>(G5+(I5/2))/(G5+H5+I5)</f>
        <v>0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4.5</v>
      </c>
      <c r="E6" s="19">
        <f>AVERAGE(E2:E3)</f>
        <v>17.5</v>
      </c>
      <c r="F6" s="19">
        <f>D6-E6</f>
        <v>-13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3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1983</v>
      </c>
      <c r="B2" s="49">
        <v>42657</v>
      </c>
      <c r="C2" s="50" t="s">
        <v>44</v>
      </c>
      <c r="D2" s="48">
        <v>13</v>
      </c>
      <c r="E2" s="48">
        <v>8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13</v>
      </c>
      <c r="E4" s="16">
        <f>SUM(E2:E2)</f>
        <v>8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13</v>
      </c>
      <c r="E5" s="19">
        <f>AVERAGE(E2:E2)</f>
        <v>8</v>
      </c>
      <c r="F5" s="19">
        <f>D5-E5</f>
        <v>5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2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2007</v>
      </c>
      <c r="B2" s="49">
        <v>42705</v>
      </c>
      <c r="C2" s="50" t="s">
        <v>112</v>
      </c>
      <c r="D2" s="48">
        <v>49</v>
      </c>
      <c r="E2" s="48">
        <v>19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 t="s">
        <v>134</v>
      </c>
      <c r="N2" s="50" t="s">
        <v>105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49</v>
      </c>
      <c r="E4" s="16">
        <f>SUM(E2:E2)</f>
        <v>19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49</v>
      </c>
      <c r="E5" s="19">
        <f>AVERAGE(E2:E2)</f>
        <v>19</v>
      </c>
      <c r="F5" s="19">
        <f>D5-E5</f>
        <v>30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2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1992</v>
      </c>
      <c r="B2" s="49">
        <v>42617</v>
      </c>
      <c r="C2" s="50" t="s">
        <v>80</v>
      </c>
      <c r="D2" s="48">
        <v>7</v>
      </c>
      <c r="E2" s="48">
        <v>28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79</v>
      </c>
      <c r="O2" s="50"/>
    </row>
    <row r="3" spans="1:15" s="53" customFormat="1" ht="14.25" customHeight="1" x14ac:dyDescent="0.2">
      <c r="A3" s="48">
        <v>1993</v>
      </c>
      <c r="B3" s="49">
        <v>42616</v>
      </c>
      <c r="C3" s="50" t="s">
        <v>80</v>
      </c>
      <c r="D3" s="48">
        <v>3</v>
      </c>
      <c r="E3" s="48">
        <v>6</v>
      </c>
      <c r="F3" s="48" t="s">
        <v>7</v>
      </c>
      <c r="G3" s="48"/>
      <c r="H3" s="48">
        <v>1</v>
      </c>
      <c r="I3" s="48"/>
      <c r="J3" s="48" t="s">
        <v>59</v>
      </c>
      <c r="K3" s="51" t="s">
        <v>16</v>
      </c>
      <c r="L3" s="50" t="s">
        <v>84</v>
      </c>
      <c r="M3" s="52"/>
      <c r="N3" s="50" t="s">
        <v>85</v>
      </c>
      <c r="O3" s="50"/>
    </row>
    <row r="4" spans="1:15" s="53" customFormat="1" ht="14.25" customHeight="1" x14ac:dyDescent="0.2">
      <c r="A4" s="48">
        <v>1994</v>
      </c>
      <c r="B4" s="49">
        <v>42622</v>
      </c>
      <c r="C4" s="50" t="s">
        <v>80</v>
      </c>
      <c r="D4" s="48">
        <v>0</v>
      </c>
      <c r="E4" s="48">
        <v>28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/>
      <c r="N4" s="50" t="s">
        <v>85</v>
      </c>
      <c r="O4" s="50"/>
    </row>
    <row r="5" spans="1:15" s="53" customFormat="1" ht="14.25" customHeight="1" x14ac:dyDescent="0.2">
      <c r="A5" s="48">
        <v>1995</v>
      </c>
      <c r="B5" s="49">
        <v>42621</v>
      </c>
      <c r="C5" s="50" t="s">
        <v>80</v>
      </c>
      <c r="D5" s="48">
        <v>10</v>
      </c>
      <c r="E5" s="48">
        <v>35</v>
      </c>
      <c r="F5" s="48" t="s">
        <v>7</v>
      </c>
      <c r="G5" s="48"/>
      <c r="H5" s="48">
        <v>1</v>
      </c>
      <c r="I5" s="48"/>
      <c r="J5" s="48"/>
      <c r="K5" s="51" t="s">
        <v>16</v>
      </c>
      <c r="L5" s="50" t="s">
        <v>84</v>
      </c>
      <c r="M5" s="52"/>
      <c r="N5" s="50" t="s">
        <v>85</v>
      </c>
      <c r="O5" s="50"/>
    </row>
    <row r="6" spans="1:15" s="53" customFormat="1" ht="14.25" customHeight="1" x14ac:dyDescent="0.2">
      <c r="A6" s="10"/>
      <c r="B6" s="11" t="s">
        <v>18</v>
      </c>
      <c r="C6" s="12" t="s">
        <v>18</v>
      </c>
      <c r="D6" s="10"/>
      <c r="E6" s="10"/>
      <c r="F6" s="10" t="str">
        <f>IF(D6="","",IF(D6&gt;E6,"W",IF(D6&lt;E6,"L","T")))</f>
        <v/>
      </c>
      <c r="G6" s="10" t="str">
        <f>IF(D6&gt;E6,1,"")</f>
        <v/>
      </c>
      <c r="H6" s="10" t="str">
        <f>IF(D6&lt;E6,1,"")</f>
        <v/>
      </c>
      <c r="I6" s="10" t="str">
        <f>IF(F6="T",1,"")</f>
        <v/>
      </c>
      <c r="J6" s="10"/>
      <c r="K6" s="13" t="s">
        <v>18</v>
      </c>
      <c r="L6" s="14" t="str">
        <f>IF(K6="Home","Clendenin","")</f>
        <v/>
      </c>
      <c r="M6" s="14"/>
      <c r="N6" s="12" t="s">
        <v>18</v>
      </c>
      <c r="O6" s="12"/>
    </row>
    <row r="7" spans="1:15" s="12" customFormat="1" ht="14.25" customHeight="1" x14ac:dyDescent="0.2">
      <c r="A7" s="15"/>
      <c r="B7" s="11"/>
      <c r="D7" s="16">
        <f>SUM(D2:D5)</f>
        <v>20</v>
      </c>
      <c r="E7" s="16">
        <f>SUM(E2:E5)</f>
        <v>97</v>
      </c>
      <c r="F7" s="16"/>
      <c r="G7" s="16">
        <f>SUM(G2:G5)</f>
        <v>0</v>
      </c>
      <c r="H7" s="16">
        <f>SUM(H2:H5)</f>
        <v>4</v>
      </c>
      <c r="I7" s="16">
        <f>SUM(I2:I5)</f>
        <v>0</v>
      </c>
      <c r="J7" s="17">
        <f>(G7+(I7/2))/(G7+H7+I7)</f>
        <v>0</v>
      </c>
      <c r="K7" s="13"/>
      <c r="L7" s="18"/>
      <c r="M7" s="14"/>
    </row>
    <row r="8" spans="1:15" s="12" customFormat="1" ht="14.25" customHeight="1" x14ac:dyDescent="0.2">
      <c r="A8" s="15"/>
      <c r="B8" s="11"/>
      <c r="D8" s="19">
        <f>AVERAGE(D2:D5)</f>
        <v>5</v>
      </c>
      <c r="E8" s="19">
        <f>AVERAGE(E2:E5)</f>
        <v>24.25</v>
      </c>
      <c r="F8" s="19">
        <f>D8-E8</f>
        <v>-19.25</v>
      </c>
      <c r="G8" s="10"/>
      <c r="H8" s="10"/>
      <c r="I8" s="10"/>
      <c r="J8" s="10"/>
      <c r="K8" s="13"/>
      <c r="L8" s="18"/>
      <c r="M8" s="14"/>
    </row>
    <row r="9" spans="1:15" s="12" customFormat="1" ht="14.25" customHeight="1" x14ac:dyDescent="0.2">
      <c r="A9" s="10"/>
      <c r="B9" s="11"/>
      <c r="D9" s="10"/>
      <c r="E9" s="10"/>
      <c r="F9" s="10"/>
      <c r="G9" s="10"/>
      <c r="H9" s="10"/>
      <c r="I9" s="10"/>
      <c r="J9" s="10"/>
      <c r="K9" s="13"/>
      <c r="L9" s="18"/>
      <c r="M9" s="14"/>
    </row>
  </sheetData>
  <conditionalFormatting sqref="F8">
    <cfRule type="cellIs" dxfId="2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1986</v>
      </c>
      <c r="B2" s="49">
        <v>42696</v>
      </c>
      <c r="C2" s="50" t="s">
        <v>56</v>
      </c>
      <c r="D2" s="48">
        <v>14</v>
      </c>
      <c r="E2" s="48">
        <v>12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 t="s">
        <v>58</v>
      </c>
    </row>
    <row r="3" spans="1:15" s="53" customFormat="1" ht="14.25" customHeight="1" x14ac:dyDescent="0.2">
      <c r="A3" s="48">
        <v>1989</v>
      </c>
      <c r="B3" s="49">
        <v>42698</v>
      </c>
      <c r="C3" s="50" t="s">
        <v>56</v>
      </c>
      <c r="D3" s="48">
        <v>52</v>
      </c>
      <c r="E3" s="48">
        <v>14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 t="s">
        <v>58</v>
      </c>
    </row>
    <row r="4" spans="1:15" s="53" customFormat="1" ht="14.25" customHeight="1" x14ac:dyDescent="0.2">
      <c r="A4" s="48">
        <v>1990</v>
      </c>
      <c r="B4" s="49">
        <v>42697</v>
      </c>
      <c r="C4" s="50" t="s">
        <v>56</v>
      </c>
      <c r="D4" s="48">
        <v>14</v>
      </c>
      <c r="E4" s="48">
        <v>3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 t="s">
        <v>58</v>
      </c>
    </row>
    <row r="5" spans="1:15" s="53" customFormat="1" ht="14.25" customHeight="1" x14ac:dyDescent="0.2">
      <c r="A5" s="10"/>
      <c r="B5" s="11" t="s">
        <v>18</v>
      </c>
      <c r="C5" s="12" t="s">
        <v>18</v>
      </c>
      <c r="D5" s="10"/>
      <c r="E5" s="10"/>
      <c r="F5" s="10" t="str">
        <f>IF(D5="","",IF(D5&gt;E5,"W",IF(D5&lt;E5,"L","T")))</f>
        <v/>
      </c>
      <c r="G5" s="10" t="str">
        <f>IF(D5&gt;E5,1,"")</f>
        <v/>
      </c>
      <c r="H5" s="10" t="str">
        <f>IF(D5&lt;E5,1,"")</f>
        <v/>
      </c>
      <c r="I5" s="10" t="str">
        <f>IF(F5="T",1,"")</f>
        <v/>
      </c>
      <c r="J5" s="10"/>
      <c r="K5" s="13" t="s">
        <v>18</v>
      </c>
      <c r="L5" s="14" t="str">
        <f>IF(K5="Home","Clendenin","")</f>
        <v/>
      </c>
      <c r="M5" s="14"/>
      <c r="N5" s="12" t="s">
        <v>18</v>
      </c>
      <c r="O5" s="12"/>
    </row>
    <row r="6" spans="1:15" s="12" customFormat="1" ht="14.25" customHeight="1" x14ac:dyDescent="0.2">
      <c r="A6" s="15"/>
      <c r="B6" s="11"/>
      <c r="D6" s="16">
        <f>SUM(D2:D4)</f>
        <v>80</v>
      </c>
      <c r="E6" s="16">
        <f>SUM(E2:E4)</f>
        <v>29</v>
      </c>
      <c r="F6" s="16"/>
      <c r="G6" s="16">
        <f>SUM(G2:G4)</f>
        <v>3</v>
      </c>
      <c r="H6" s="16">
        <f>SUM(H2:H4)</f>
        <v>0</v>
      </c>
      <c r="I6" s="16">
        <f>SUM(I2:I4)</f>
        <v>0</v>
      </c>
      <c r="J6" s="17">
        <f>(G6+(I6/2))/(G6+H6+I6)</f>
        <v>1</v>
      </c>
      <c r="K6" s="13"/>
      <c r="L6" s="18"/>
      <c r="M6" s="14"/>
    </row>
    <row r="7" spans="1:15" s="12" customFormat="1" ht="14.25" customHeight="1" x14ac:dyDescent="0.2">
      <c r="A7" s="15"/>
      <c r="B7" s="11"/>
      <c r="D7" s="19">
        <f>AVERAGE(D2:D4)</f>
        <v>26.666666666666668</v>
      </c>
      <c r="E7" s="19">
        <f>AVERAGE(E2:E4)</f>
        <v>9.6666666666666661</v>
      </c>
      <c r="F7" s="19">
        <f>D7-E7</f>
        <v>17</v>
      </c>
      <c r="G7" s="10"/>
      <c r="H7" s="10"/>
      <c r="I7" s="10"/>
      <c r="J7" s="10"/>
      <c r="K7" s="13"/>
      <c r="L7" s="18"/>
      <c r="M7" s="14"/>
    </row>
    <row r="8" spans="1:15" s="12" customFormat="1" ht="14.25" customHeight="1" x14ac:dyDescent="0.2">
      <c r="A8" s="10"/>
      <c r="B8" s="11"/>
      <c r="D8" s="10"/>
      <c r="E8" s="10"/>
      <c r="F8" s="10"/>
      <c r="G8" s="10"/>
      <c r="H8" s="10"/>
      <c r="I8" s="10"/>
      <c r="J8" s="10"/>
      <c r="K8" s="13"/>
      <c r="L8" s="18"/>
      <c r="M8" s="14"/>
    </row>
  </sheetData>
  <conditionalFormatting sqref="F7">
    <cfRule type="cellIs" dxfId="2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1982</v>
      </c>
      <c r="B2" s="49">
        <v>42623</v>
      </c>
      <c r="C2" s="50" t="s">
        <v>39</v>
      </c>
      <c r="D2" s="48">
        <v>0</v>
      </c>
      <c r="E2" s="48">
        <v>6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48">
        <v>1983</v>
      </c>
      <c r="B3" s="49">
        <v>42622</v>
      </c>
      <c r="C3" s="50" t="s">
        <v>39</v>
      </c>
      <c r="D3" s="48">
        <v>7</v>
      </c>
      <c r="E3" s="48">
        <v>27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39</v>
      </c>
      <c r="M3" s="52"/>
      <c r="N3" s="50" t="s">
        <v>19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7</v>
      </c>
      <c r="E5" s="16">
        <f>SUM(E2:E3)</f>
        <v>33</v>
      </c>
      <c r="F5" s="16"/>
      <c r="G5" s="16">
        <f>SUM(G2:G3)</f>
        <v>0</v>
      </c>
      <c r="H5" s="16">
        <f>SUM(H2:H3)</f>
        <v>2</v>
      </c>
      <c r="I5" s="16">
        <f>SUM(I2:I3)</f>
        <v>0</v>
      </c>
      <c r="J5" s="17">
        <f>(G5+(I5/2))/(G5+H5+I5)</f>
        <v>0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3.5</v>
      </c>
      <c r="E6" s="19">
        <f>AVERAGE(E2:E3)</f>
        <v>16.5</v>
      </c>
      <c r="F6" s="19">
        <f>D6-E6</f>
        <v>-13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2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D19" sqref="D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1997</v>
      </c>
      <c r="B2" s="49">
        <v>42703</v>
      </c>
      <c r="C2" s="50" t="s">
        <v>90</v>
      </c>
      <c r="D2" s="48">
        <v>8</v>
      </c>
      <c r="E2" s="48">
        <v>35</v>
      </c>
      <c r="F2" s="48" t="s">
        <v>7</v>
      </c>
      <c r="G2" s="48"/>
      <c r="H2" s="48">
        <v>1</v>
      </c>
      <c r="I2" s="48"/>
      <c r="J2" s="48"/>
      <c r="K2" s="51" t="s">
        <v>68</v>
      </c>
      <c r="L2" s="50" t="s">
        <v>20</v>
      </c>
      <c r="M2" s="52" t="s">
        <v>91</v>
      </c>
      <c r="N2" s="50" t="s">
        <v>89</v>
      </c>
      <c r="O2" s="50" t="s">
        <v>92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8</v>
      </c>
      <c r="E4" s="16">
        <f>SUM(E2:E2)</f>
        <v>35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8</v>
      </c>
      <c r="E5" s="19">
        <f>AVERAGE(E2:E2)</f>
        <v>35</v>
      </c>
      <c r="F5" s="19">
        <f>D5-E5</f>
        <v>-27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2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zoomScaleNormal="100" workbookViewId="0">
      <pane ySplit="1" topLeftCell="A16" activePane="bottomLeft" state="frozen"/>
      <selection pane="bottomLeft" activeCell="L50" sqref="L5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5">
        <v>1984</v>
      </c>
      <c r="B2" s="26">
        <v>42690</v>
      </c>
      <c r="C2" s="27" t="s">
        <v>49</v>
      </c>
      <c r="D2" s="25">
        <v>7</v>
      </c>
      <c r="E2" s="25">
        <v>21</v>
      </c>
      <c r="F2" s="25" t="s">
        <v>7</v>
      </c>
      <c r="G2" s="25"/>
      <c r="H2" s="25">
        <v>1</v>
      </c>
      <c r="I2" s="25"/>
      <c r="J2" s="25"/>
      <c r="K2" s="28" t="s">
        <v>16</v>
      </c>
      <c r="L2" s="27" t="s">
        <v>50</v>
      </c>
      <c r="M2" s="29" t="s">
        <v>51</v>
      </c>
      <c r="N2" s="27" t="s">
        <v>19</v>
      </c>
      <c r="O2" s="27" t="s">
        <v>52</v>
      </c>
    </row>
    <row r="3" spans="1:15" ht="14.25" customHeight="1" x14ac:dyDescent="0.2">
      <c r="A3" s="20">
        <v>1986</v>
      </c>
      <c r="B3" s="21">
        <v>42688</v>
      </c>
      <c r="C3" s="22" t="s">
        <v>55</v>
      </c>
      <c r="D3" s="20">
        <v>14</v>
      </c>
      <c r="E3" s="20">
        <v>0</v>
      </c>
      <c r="F3" s="20" t="s">
        <v>6</v>
      </c>
      <c r="G3" s="20">
        <v>1</v>
      </c>
      <c r="H3" s="20"/>
      <c r="I3" s="20"/>
      <c r="J3" s="20"/>
      <c r="K3" s="23" t="s">
        <v>21</v>
      </c>
      <c r="L3" s="22" t="s">
        <v>22</v>
      </c>
      <c r="M3" s="24"/>
      <c r="N3" s="22" t="s">
        <v>19</v>
      </c>
      <c r="O3" s="22" t="s">
        <v>58</v>
      </c>
    </row>
    <row r="4" spans="1:15" ht="14.25" customHeight="1" x14ac:dyDescent="0.2">
      <c r="A4" s="20">
        <v>1986</v>
      </c>
      <c r="B4" s="21">
        <v>42696</v>
      </c>
      <c r="C4" s="22" t="s">
        <v>56</v>
      </c>
      <c r="D4" s="20">
        <v>14</v>
      </c>
      <c r="E4" s="20">
        <v>12</v>
      </c>
      <c r="F4" s="20" t="s">
        <v>6</v>
      </c>
      <c r="G4" s="20">
        <v>1</v>
      </c>
      <c r="H4" s="20"/>
      <c r="I4" s="20"/>
      <c r="J4" s="20"/>
      <c r="K4" s="23" t="s">
        <v>21</v>
      </c>
      <c r="L4" s="22" t="s">
        <v>22</v>
      </c>
      <c r="M4" s="24"/>
      <c r="N4" s="22" t="s">
        <v>19</v>
      </c>
      <c r="O4" s="22" t="s">
        <v>58</v>
      </c>
    </row>
    <row r="5" spans="1:15" ht="14.25" customHeight="1" x14ac:dyDescent="0.2">
      <c r="A5" s="20">
        <v>1986</v>
      </c>
      <c r="B5" s="21">
        <v>42703</v>
      </c>
      <c r="C5" s="22" t="s">
        <v>57</v>
      </c>
      <c r="D5" s="20">
        <v>7</v>
      </c>
      <c r="E5" s="20">
        <v>14</v>
      </c>
      <c r="F5" s="20" t="s">
        <v>7</v>
      </c>
      <c r="G5" s="20"/>
      <c r="H5" s="20">
        <v>1</v>
      </c>
      <c r="I5" s="20"/>
      <c r="J5" s="20" t="s">
        <v>59</v>
      </c>
      <c r="K5" s="23" t="s">
        <v>21</v>
      </c>
      <c r="L5" s="22" t="s">
        <v>22</v>
      </c>
      <c r="M5" s="24"/>
      <c r="N5" s="22" t="s">
        <v>19</v>
      </c>
      <c r="O5" s="22" t="s">
        <v>60</v>
      </c>
    </row>
    <row r="6" spans="1:15" ht="14.25" customHeight="1" x14ac:dyDescent="0.2">
      <c r="A6" s="25">
        <v>1988</v>
      </c>
      <c r="B6" s="26">
        <v>42692</v>
      </c>
      <c r="C6" s="27" t="s">
        <v>29</v>
      </c>
      <c r="D6" s="25">
        <v>27</v>
      </c>
      <c r="E6" s="25">
        <v>26</v>
      </c>
      <c r="F6" s="25" t="s">
        <v>6</v>
      </c>
      <c r="G6" s="25">
        <v>1</v>
      </c>
      <c r="H6" s="25"/>
      <c r="I6" s="25"/>
      <c r="J6" s="25"/>
      <c r="K6" s="28" t="s">
        <v>21</v>
      </c>
      <c r="L6" s="27" t="s">
        <v>22</v>
      </c>
      <c r="M6" s="29"/>
      <c r="N6" s="27" t="s">
        <v>19</v>
      </c>
      <c r="O6" s="27" t="s">
        <v>58</v>
      </c>
    </row>
    <row r="7" spans="1:15" ht="14.25" customHeight="1" x14ac:dyDescent="0.2">
      <c r="A7" s="25">
        <v>1988</v>
      </c>
      <c r="B7" s="26">
        <v>42699</v>
      </c>
      <c r="C7" s="27" t="s">
        <v>62</v>
      </c>
      <c r="D7" s="25">
        <v>3</v>
      </c>
      <c r="E7" s="25">
        <v>21</v>
      </c>
      <c r="F7" s="25" t="s">
        <v>7</v>
      </c>
      <c r="G7" s="25"/>
      <c r="H7" s="25">
        <v>1</v>
      </c>
      <c r="I7" s="25"/>
      <c r="J7" s="25"/>
      <c r="K7" s="28" t="s">
        <v>16</v>
      </c>
      <c r="L7" s="27" t="s">
        <v>63</v>
      </c>
      <c r="M7" s="29" t="s">
        <v>64</v>
      </c>
      <c r="N7" s="27" t="s">
        <v>19</v>
      </c>
      <c r="O7" s="27" t="s">
        <v>65</v>
      </c>
    </row>
    <row r="8" spans="1:15" ht="14.25" customHeight="1" x14ac:dyDescent="0.2">
      <c r="A8" s="20">
        <v>1989</v>
      </c>
      <c r="B8" s="21">
        <v>42691</v>
      </c>
      <c r="C8" s="22" t="s">
        <v>23</v>
      </c>
      <c r="D8" s="20">
        <v>33</v>
      </c>
      <c r="E8" s="20">
        <v>22</v>
      </c>
      <c r="F8" s="20" t="s">
        <v>6</v>
      </c>
      <c r="G8" s="20">
        <v>1</v>
      </c>
      <c r="H8" s="20"/>
      <c r="I8" s="20"/>
      <c r="J8" s="20"/>
      <c r="K8" s="23" t="s">
        <v>21</v>
      </c>
      <c r="L8" s="22" t="s">
        <v>22</v>
      </c>
      <c r="M8" s="24"/>
      <c r="N8" s="22" t="s">
        <v>19</v>
      </c>
      <c r="O8" s="22" t="s">
        <v>58</v>
      </c>
    </row>
    <row r="9" spans="1:15" ht="14.25" customHeight="1" x14ac:dyDescent="0.2">
      <c r="A9" s="20">
        <v>1989</v>
      </c>
      <c r="B9" s="21">
        <v>42698</v>
      </c>
      <c r="C9" s="22" t="s">
        <v>56</v>
      </c>
      <c r="D9" s="20">
        <v>52</v>
      </c>
      <c r="E9" s="20">
        <v>14</v>
      </c>
      <c r="F9" s="20" t="s">
        <v>6</v>
      </c>
      <c r="G9" s="20">
        <v>1</v>
      </c>
      <c r="H9" s="20"/>
      <c r="I9" s="20"/>
      <c r="J9" s="20"/>
      <c r="K9" s="23" t="s">
        <v>21</v>
      </c>
      <c r="L9" s="22" t="s">
        <v>22</v>
      </c>
      <c r="M9" s="24"/>
      <c r="N9" s="22" t="s">
        <v>19</v>
      </c>
      <c r="O9" s="22" t="s">
        <v>58</v>
      </c>
    </row>
    <row r="10" spans="1:15" ht="14.25" customHeight="1" x14ac:dyDescent="0.2">
      <c r="A10" s="20">
        <v>1989</v>
      </c>
      <c r="B10" s="21">
        <v>42706</v>
      </c>
      <c r="C10" s="22" t="s">
        <v>66</v>
      </c>
      <c r="D10" s="20">
        <v>20</v>
      </c>
      <c r="E10" s="20">
        <v>14</v>
      </c>
      <c r="F10" s="20" t="s">
        <v>6</v>
      </c>
      <c r="G10" s="20">
        <v>1</v>
      </c>
      <c r="H10" s="20"/>
      <c r="I10" s="20"/>
      <c r="J10" s="20"/>
      <c r="K10" s="23" t="s">
        <v>21</v>
      </c>
      <c r="L10" s="22" t="s">
        <v>22</v>
      </c>
      <c r="M10" s="24"/>
      <c r="N10" s="22" t="s">
        <v>19</v>
      </c>
      <c r="O10" s="22" t="s">
        <v>58</v>
      </c>
    </row>
    <row r="11" spans="1:15" ht="14.25" customHeight="1" x14ac:dyDescent="0.2">
      <c r="A11" s="20">
        <v>1989</v>
      </c>
      <c r="B11" s="21">
        <v>42713</v>
      </c>
      <c r="C11" s="22" t="s">
        <v>67</v>
      </c>
      <c r="D11" s="20">
        <v>0</v>
      </c>
      <c r="E11" s="20">
        <v>20</v>
      </c>
      <c r="F11" s="20" t="s">
        <v>7</v>
      </c>
      <c r="G11" s="20"/>
      <c r="H11" s="20">
        <v>1</v>
      </c>
      <c r="I11" s="20"/>
      <c r="J11" s="20"/>
      <c r="K11" s="23" t="s">
        <v>68</v>
      </c>
      <c r="L11" s="22" t="s">
        <v>69</v>
      </c>
      <c r="M11" s="24" t="s">
        <v>71</v>
      </c>
      <c r="N11" s="22" t="s">
        <v>19</v>
      </c>
      <c r="O11" s="22" t="s">
        <v>70</v>
      </c>
    </row>
    <row r="12" spans="1:15" ht="14.25" customHeight="1" x14ac:dyDescent="0.2">
      <c r="A12" s="25">
        <v>1990</v>
      </c>
      <c r="B12" s="26">
        <v>42690</v>
      </c>
      <c r="C12" s="27" t="s">
        <v>62</v>
      </c>
      <c r="D12" s="25">
        <v>21</v>
      </c>
      <c r="E12" s="25">
        <v>14</v>
      </c>
      <c r="F12" s="25" t="s">
        <v>6</v>
      </c>
      <c r="G12" s="25">
        <v>1</v>
      </c>
      <c r="H12" s="25"/>
      <c r="I12" s="25"/>
      <c r="J12" s="25"/>
      <c r="K12" s="28" t="s">
        <v>21</v>
      </c>
      <c r="L12" s="27" t="s">
        <v>22</v>
      </c>
      <c r="M12" s="29"/>
      <c r="N12" s="27" t="s">
        <v>19</v>
      </c>
      <c r="O12" s="27" t="s">
        <v>58</v>
      </c>
    </row>
    <row r="13" spans="1:15" ht="14.25" customHeight="1" x14ac:dyDescent="0.2">
      <c r="A13" s="25">
        <v>1990</v>
      </c>
      <c r="B13" s="26">
        <v>42697</v>
      </c>
      <c r="C13" s="27" t="s">
        <v>56</v>
      </c>
      <c r="D13" s="25">
        <v>14</v>
      </c>
      <c r="E13" s="25">
        <v>3</v>
      </c>
      <c r="F13" s="25" t="s">
        <v>6</v>
      </c>
      <c r="G13" s="25">
        <v>1</v>
      </c>
      <c r="H13" s="25"/>
      <c r="I13" s="25"/>
      <c r="J13" s="25"/>
      <c r="K13" s="28" t="s">
        <v>21</v>
      </c>
      <c r="L13" s="27" t="s">
        <v>22</v>
      </c>
      <c r="M13" s="29"/>
      <c r="N13" s="27" t="s">
        <v>19</v>
      </c>
      <c r="O13" s="27" t="s">
        <v>58</v>
      </c>
    </row>
    <row r="14" spans="1:15" ht="14.25" customHeight="1" x14ac:dyDescent="0.2">
      <c r="A14" s="25">
        <v>1990</v>
      </c>
      <c r="B14" s="26">
        <v>42705</v>
      </c>
      <c r="C14" s="27" t="s">
        <v>75</v>
      </c>
      <c r="D14" s="25">
        <v>17</v>
      </c>
      <c r="E14" s="25">
        <v>0</v>
      </c>
      <c r="F14" s="25" t="s">
        <v>6</v>
      </c>
      <c r="G14" s="25">
        <v>1</v>
      </c>
      <c r="H14" s="25"/>
      <c r="I14" s="25"/>
      <c r="J14" s="25"/>
      <c r="K14" s="28" t="s">
        <v>16</v>
      </c>
      <c r="L14" s="27" t="s">
        <v>30</v>
      </c>
      <c r="M14" s="29" t="s">
        <v>64</v>
      </c>
      <c r="N14" s="27" t="s">
        <v>19</v>
      </c>
      <c r="O14" s="27" t="s">
        <v>77</v>
      </c>
    </row>
    <row r="15" spans="1:15" ht="14.25" customHeight="1" x14ac:dyDescent="0.2">
      <c r="A15" s="25">
        <v>1990</v>
      </c>
      <c r="B15" s="26">
        <v>42712</v>
      </c>
      <c r="C15" s="27" t="s">
        <v>76</v>
      </c>
      <c r="D15" s="25">
        <v>14</v>
      </c>
      <c r="E15" s="25">
        <v>15</v>
      </c>
      <c r="F15" s="25" t="s">
        <v>7</v>
      </c>
      <c r="G15" s="25"/>
      <c r="H15" s="25">
        <v>1</v>
      </c>
      <c r="I15" s="25"/>
      <c r="J15" s="25"/>
      <c r="K15" s="28" t="s">
        <v>21</v>
      </c>
      <c r="L15" s="27" t="s">
        <v>22</v>
      </c>
      <c r="M15" s="29"/>
      <c r="N15" s="27" t="s">
        <v>19</v>
      </c>
      <c r="O15" s="27" t="s">
        <v>78</v>
      </c>
    </row>
    <row r="16" spans="1:15" ht="14.25" customHeight="1" x14ac:dyDescent="0.2">
      <c r="A16" s="20">
        <v>1997</v>
      </c>
      <c r="B16" s="21">
        <v>42689</v>
      </c>
      <c r="C16" s="22" t="s">
        <v>20</v>
      </c>
      <c r="D16" s="20">
        <v>33</v>
      </c>
      <c r="E16" s="20">
        <v>11</v>
      </c>
      <c r="F16" s="20" t="s">
        <v>6</v>
      </c>
      <c r="G16" s="20">
        <v>1</v>
      </c>
      <c r="H16" s="20"/>
      <c r="I16" s="20"/>
      <c r="J16" s="20"/>
      <c r="K16" s="23" t="s">
        <v>21</v>
      </c>
      <c r="L16" s="22" t="s">
        <v>22</v>
      </c>
      <c r="M16" s="24"/>
      <c r="N16" s="22" t="s">
        <v>89</v>
      </c>
      <c r="O16" s="22" t="s">
        <v>58</v>
      </c>
    </row>
    <row r="17" spans="1:15" ht="14.25" customHeight="1" x14ac:dyDescent="0.2">
      <c r="A17" s="20">
        <v>1997</v>
      </c>
      <c r="B17" s="21">
        <v>42695</v>
      </c>
      <c r="C17" s="22" t="s">
        <v>46</v>
      </c>
      <c r="D17" s="20">
        <v>26</v>
      </c>
      <c r="E17" s="20">
        <v>24</v>
      </c>
      <c r="F17" s="20" t="s">
        <v>6</v>
      </c>
      <c r="G17" s="20">
        <v>1</v>
      </c>
      <c r="H17" s="20"/>
      <c r="I17" s="20"/>
      <c r="J17" s="20"/>
      <c r="K17" s="23" t="s">
        <v>21</v>
      </c>
      <c r="L17" s="22" t="s">
        <v>22</v>
      </c>
      <c r="M17" s="24"/>
      <c r="N17" s="22" t="s">
        <v>89</v>
      </c>
      <c r="O17" s="22" t="s">
        <v>58</v>
      </c>
    </row>
    <row r="18" spans="1:15" ht="14.25" customHeight="1" x14ac:dyDescent="0.2">
      <c r="A18" s="20">
        <v>1997</v>
      </c>
      <c r="B18" s="21">
        <v>42703</v>
      </c>
      <c r="C18" s="22" t="s">
        <v>90</v>
      </c>
      <c r="D18" s="20">
        <v>8</v>
      </c>
      <c r="E18" s="20">
        <v>35</v>
      </c>
      <c r="F18" s="20" t="s">
        <v>7</v>
      </c>
      <c r="G18" s="20"/>
      <c r="H18" s="20">
        <v>1</v>
      </c>
      <c r="I18" s="20"/>
      <c r="J18" s="20"/>
      <c r="K18" s="23" t="s">
        <v>68</v>
      </c>
      <c r="L18" s="22" t="s">
        <v>20</v>
      </c>
      <c r="M18" s="24" t="s">
        <v>91</v>
      </c>
      <c r="N18" s="22" t="s">
        <v>89</v>
      </c>
      <c r="O18" s="22" t="s">
        <v>92</v>
      </c>
    </row>
    <row r="19" spans="1:15" ht="14.25" customHeight="1" x14ac:dyDescent="0.2">
      <c r="A19" s="25">
        <v>1998</v>
      </c>
      <c r="B19" s="26">
        <v>42687</v>
      </c>
      <c r="C19" s="27" t="s">
        <v>83</v>
      </c>
      <c r="D19" s="25">
        <v>6</v>
      </c>
      <c r="E19" s="25">
        <v>49</v>
      </c>
      <c r="F19" s="25" t="s">
        <v>7</v>
      </c>
      <c r="G19" s="25"/>
      <c r="H19" s="25">
        <v>1</v>
      </c>
      <c r="I19" s="25"/>
      <c r="J19" s="25"/>
      <c r="K19" s="28" t="s">
        <v>16</v>
      </c>
      <c r="L19" s="27" t="s">
        <v>20</v>
      </c>
      <c r="M19" s="29"/>
      <c r="N19" s="27" t="s">
        <v>93</v>
      </c>
      <c r="O19" s="27" t="s">
        <v>92</v>
      </c>
    </row>
    <row r="20" spans="1:15" ht="14.25" customHeight="1" x14ac:dyDescent="0.2">
      <c r="A20" s="20">
        <v>2000</v>
      </c>
      <c r="B20" s="21">
        <v>42691</v>
      </c>
      <c r="C20" s="22" t="s">
        <v>83</v>
      </c>
      <c r="D20" s="20">
        <v>13</v>
      </c>
      <c r="E20" s="20">
        <v>18</v>
      </c>
      <c r="F20" s="20" t="s">
        <v>7</v>
      </c>
      <c r="G20" s="20"/>
      <c r="H20" s="20">
        <v>1</v>
      </c>
      <c r="I20" s="20"/>
      <c r="J20" s="20"/>
      <c r="K20" s="23" t="s">
        <v>21</v>
      </c>
      <c r="L20" s="22" t="s">
        <v>22</v>
      </c>
      <c r="M20" s="24"/>
      <c r="N20" s="22" t="s">
        <v>94</v>
      </c>
      <c r="O20" s="22" t="s">
        <v>58</v>
      </c>
    </row>
    <row r="21" spans="1:15" ht="14.25" customHeight="1" x14ac:dyDescent="0.2">
      <c r="A21" s="25">
        <v>2001</v>
      </c>
      <c r="B21" s="26">
        <v>42690</v>
      </c>
      <c r="C21" s="27" t="s">
        <v>97</v>
      </c>
      <c r="D21" s="25">
        <v>28</v>
      </c>
      <c r="E21" s="25">
        <v>24</v>
      </c>
      <c r="F21" s="25" t="s">
        <v>6</v>
      </c>
      <c r="G21" s="25">
        <v>1</v>
      </c>
      <c r="H21" s="25"/>
      <c r="I21" s="25"/>
      <c r="J21" s="25"/>
      <c r="K21" s="28" t="s">
        <v>21</v>
      </c>
      <c r="L21" s="27" t="s">
        <v>22</v>
      </c>
      <c r="M21" s="29"/>
      <c r="N21" s="27" t="s">
        <v>98</v>
      </c>
      <c r="O21" s="27" t="s">
        <v>58</v>
      </c>
    </row>
    <row r="22" spans="1:15" ht="14.25" customHeight="1" x14ac:dyDescent="0.2">
      <c r="A22" s="25">
        <v>2001</v>
      </c>
      <c r="B22" s="26">
        <v>42698</v>
      </c>
      <c r="C22" s="27" t="s">
        <v>99</v>
      </c>
      <c r="D22" s="25">
        <v>14</v>
      </c>
      <c r="E22" s="25">
        <v>24</v>
      </c>
      <c r="F22" s="25" t="s">
        <v>7</v>
      </c>
      <c r="G22" s="25"/>
      <c r="H22" s="25">
        <v>1</v>
      </c>
      <c r="I22" s="25"/>
      <c r="J22" s="25"/>
      <c r="K22" s="28" t="s">
        <v>16</v>
      </c>
      <c r="L22" s="27" t="s">
        <v>100</v>
      </c>
      <c r="M22" s="29" t="s">
        <v>101</v>
      </c>
      <c r="N22" s="27" t="s">
        <v>98</v>
      </c>
      <c r="O22" s="27" t="s">
        <v>102</v>
      </c>
    </row>
    <row r="23" spans="1:15" ht="14.25" customHeight="1" x14ac:dyDescent="0.2">
      <c r="A23" s="20">
        <v>2004</v>
      </c>
      <c r="B23" s="21">
        <v>42693</v>
      </c>
      <c r="C23" s="22" t="s">
        <v>29</v>
      </c>
      <c r="D23" s="20">
        <v>7</v>
      </c>
      <c r="E23" s="20">
        <v>14</v>
      </c>
      <c r="F23" s="20" t="s">
        <v>7</v>
      </c>
      <c r="G23" s="20"/>
      <c r="H23" s="20">
        <v>1</v>
      </c>
      <c r="I23" s="20"/>
      <c r="J23" s="20"/>
      <c r="K23" s="23" t="s">
        <v>16</v>
      </c>
      <c r="L23" s="22" t="s">
        <v>28</v>
      </c>
      <c r="M23" s="24"/>
      <c r="N23" s="22" t="s">
        <v>98</v>
      </c>
      <c r="O23" s="22" t="s">
        <v>104</v>
      </c>
    </row>
    <row r="24" spans="1:15" ht="14.25" customHeight="1" x14ac:dyDescent="0.2">
      <c r="A24" s="25">
        <v>2006</v>
      </c>
      <c r="B24" s="26">
        <v>42691</v>
      </c>
      <c r="C24" s="27" t="s">
        <v>86</v>
      </c>
      <c r="D24" s="25">
        <v>28</v>
      </c>
      <c r="E24" s="25">
        <v>9</v>
      </c>
      <c r="F24" s="25" t="s">
        <v>6</v>
      </c>
      <c r="G24" s="25">
        <v>1</v>
      </c>
      <c r="H24" s="25"/>
      <c r="I24" s="25"/>
      <c r="J24" s="25"/>
      <c r="K24" s="28" t="s">
        <v>21</v>
      </c>
      <c r="L24" s="27" t="s">
        <v>22</v>
      </c>
      <c r="M24" s="29"/>
      <c r="N24" s="27" t="s">
        <v>105</v>
      </c>
      <c r="O24" s="27" t="s">
        <v>58</v>
      </c>
    </row>
    <row r="25" spans="1:15" ht="14.25" customHeight="1" x14ac:dyDescent="0.2">
      <c r="A25" s="25">
        <v>2006</v>
      </c>
      <c r="B25" s="26">
        <v>42699</v>
      </c>
      <c r="C25" s="27" t="s">
        <v>107</v>
      </c>
      <c r="D25" s="25">
        <v>59</v>
      </c>
      <c r="E25" s="25">
        <v>7</v>
      </c>
      <c r="F25" s="25" t="s">
        <v>6</v>
      </c>
      <c r="G25" s="25">
        <v>1</v>
      </c>
      <c r="H25" s="25"/>
      <c r="I25" s="25"/>
      <c r="J25" s="25"/>
      <c r="K25" s="28" t="s">
        <v>21</v>
      </c>
      <c r="L25" s="27" t="s">
        <v>22</v>
      </c>
      <c r="M25" s="29"/>
      <c r="N25" s="27" t="s">
        <v>105</v>
      </c>
      <c r="O25" s="27" t="s">
        <v>58</v>
      </c>
    </row>
    <row r="26" spans="1:15" ht="14.25" customHeight="1" x14ac:dyDescent="0.2">
      <c r="A26" s="25">
        <v>2006</v>
      </c>
      <c r="B26" s="26">
        <v>42706</v>
      </c>
      <c r="C26" s="27" t="s">
        <v>108</v>
      </c>
      <c r="D26" s="25">
        <v>28</v>
      </c>
      <c r="E26" s="25">
        <v>31</v>
      </c>
      <c r="F26" s="25" t="s">
        <v>7</v>
      </c>
      <c r="G26" s="25"/>
      <c r="H26" s="25">
        <v>1</v>
      </c>
      <c r="I26" s="25"/>
      <c r="J26" s="25"/>
      <c r="K26" s="28" t="s">
        <v>21</v>
      </c>
      <c r="L26" s="27" t="s">
        <v>22</v>
      </c>
      <c r="M26" s="29"/>
      <c r="N26" s="27" t="s">
        <v>105</v>
      </c>
      <c r="O26" s="27" t="s">
        <v>58</v>
      </c>
    </row>
    <row r="27" spans="1:15" ht="14.25" customHeight="1" x14ac:dyDescent="0.2">
      <c r="A27" s="20">
        <v>2007</v>
      </c>
      <c r="B27" s="21">
        <v>42690</v>
      </c>
      <c r="C27" s="22" t="s">
        <v>15</v>
      </c>
      <c r="D27" s="20">
        <v>17</v>
      </c>
      <c r="E27" s="20">
        <v>7</v>
      </c>
      <c r="F27" s="20" t="s">
        <v>6</v>
      </c>
      <c r="G27" s="20">
        <v>1</v>
      </c>
      <c r="H27" s="20"/>
      <c r="I27" s="20"/>
      <c r="J27" s="20"/>
      <c r="K27" s="23" t="s">
        <v>21</v>
      </c>
      <c r="L27" s="22" t="s">
        <v>22</v>
      </c>
      <c r="M27" s="24" t="s">
        <v>134</v>
      </c>
      <c r="N27" s="22" t="s">
        <v>105</v>
      </c>
      <c r="O27" s="22" t="s">
        <v>58</v>
      </c>
    </row>
    <row r="28" spans="1:15" ht="14.25" customHeight="1" x14ac:dyDescent="0.2">
      <c r="A28" s="20">
        <v>2007</v>
      </c>
      <c r="B28" s="21">
        <v>42698</v>
      </c>
      <c r="C28" s="22" t="s">
        <v>111</v>
      </c>
      <c r="D28" s="20">
        <v>27</v>
      </c>
      <c r="E28" s="20">
        <v>14</v>
      </c>
      <c r="F28" s="20" t="s">
        <v>6</v>
      </c>
      <c r="G28" s="20">
        <v>1</v>
      </c>
      <c r="H28" s="20"/>
      <c r="I28" s="20"/>
      <c r="J28" s="20"/>
      <c r="K28" s="23" t="s">
        <v>21</v>
      </c>
      <c r="L28" s="22" t="s">
        <v>22</v>
      </c>
      <c r="M28" s="24" t="s">
        <v>134</v>
      </c>
      <c r="N28" s="22" t="s">
        <v>105</v>
      </c>
      <c r="O28" s="22" t="s">
        <v>58</v>
      </c>
    </row>
    <row r="29" spans="1:15" ht="14.25" customHeight="1" x14ac:dyDescent="0.2">
      <c r="A29" s="20">
        <v>2007</v>
      </c>
      <c r="B29" s="21">
        <v>42705</v>
      </c>
      <c r="C29" s="22" t="s">
        <v>112</v>
      </c>
      <c r="D29" s="20">
        <v>49</v>
      </c>
      <c r="E29" s="20">
        <v>19</v>
      </c>
      <c r="F29" s="20" t="s">
        <v>6</v>
      </c>
      <c r="G29" s="20">
        <v>1</v>
      </c>
      <c r="H29" s="20"/>
      <c r="I29" s="20"/>
      <c r="J29" s="20"/>
      <c r="K29" s="23" t="s">
        <v>21</v>
      </c>
      <c r="L29" s="22" t="s">
        <v>22</v>
      </c>
      <c r="M29" s="24" t="s">
        <v>134</v>
      </c>
      <c r="N29" s="22" t="s">
        <v>105</v>
      </c>
      <c r="O29" s="22" t="s">
        <v>58</v>
      </c>
    </row>
    <row r="30" spans="1:15" ht="14.25" customHeight="1" x14ac:dyDescent="0.2">
      <c r="A30" s="20">
        <v>2007</v>
      </c>
      <c r="B30" s="21">
        <v>42712</v>
      </c>
      <c r="C30" s="22" t="s">
        <v>113</v>
      </c>
      <c r="D30" s="20">
        <v>0</v>
      </c>
      <c r="E30" s="20">
        <v>38</v>
      </c>
      <c r="F30" s="20" t="s">
        <v>7</v>
      </c>
      <c r="G30" s="20"/>
      <c r="H30" s="20">
        <v>1</v>
      </c>
      <c r="I30" s="20"/>
      <c r="J30" s="20"/>
      <c r="K30" s="23" t="s">
        <v>68</v>
      </c>
      <c r="L30" s="22" t="s">
        <v>47</v>
      </c>
      <c r="M30" s="24" t="s">
        <v>114</v>
      </c>
      <c r="N30" s="22" t="s">
        <v>105</v>
      </c>
      <c r="O30" s="22" t="s">
        <v>115</v>
      </c>
    </row>
    <row r="31" spans="1:15" ht="14.25" customHeight="1" x14ac:dyDescent="0.2">
      <c r="A31" s="25">
        <v>2012</v>
      </c>
      <c r="B31" s="26">
        <v>42690</v>
      </c>
      <c r="C31" s="27" t="s">
        <v>117</v>
      </c>
      <c r="D31" s="25">
        <v>13</v>
      </c>
      <c r="E31" s="25">
        <v>14</v>
      </c>
      <c r="F31" s="25" t="s">
        <v>7</v>
      </c>
      <c r="G31" s="25"/>
      <c r="H31" s="25">
        <v>1</v>
      </c>
      <c r="I31" s="25"/>
      <c r="J31" s="25"/>
      <c r="K31" s="28" t="s">
        <v>68</v>
      </c>
      <c r="L31" s="27" t="s">
        <v>20</v>
      </c>
      <c r="M31" s="29" t="s">
        <v>118</v>
      </c>
      <c r="N31" s="27" t="s">
        <v>116</v>
      </c>
      <c r="O31" s="27" t="s">
        <v>92</v>
      </c>
    </row>
    <row r="32" spans="1:15" ht="14.25" customHeight="1" x14ac:dyDescent="0.2">
      <c r="A32" s="20">
        <v>2013</v>
      </c>
      <c r="B32" s="21">
        <v>42689</v>
      </c>
      <c r="C32" s="22" t="s">
        <v>117</v>
      </c>
      <c r="D32" s="20">
        <v>7</v>
      </c>
      <c r="E32" s="20">
        <v>21</v>
      </c>
      <c r="F32" s="20" t="s">
        <v>7</v>
      </c>
      <c r="G32" s="20"/>
      <c r="H32" s="20">
        <v>1</v>
      </c>
      <c r="I32" s="20"/>
      <c r="J32" s="20"/>
      <c r="K32" s="23" t="s">
        <v>16</v>
      </c>
      <c r="L32" s="22" t="s">
        <v>20</v>
      </c>
      <c r="M32" s="24"/>
      <c r="N32" s="22" t="s">
        <v>94</v>
      </c>
      <c r="O32" s="22" t="s">
        <v>92</v>
      </c>
    </row>
    <row r="33" spans="1:15" ht="14.25" customHeight="1" x14ac:dyDescent="0.2">
      <c r="A33" s="25">
        <v>2014</v>
      </c>
      <c r="B33" s="26">
        <v>42688</v>
      </c>
      <c r="C33" s="27" t="s">
        <v>121</v>
      </c>
      <c r="D33" s="25">
        <v>31</v>
      </c>
      <c r="E33" s="25">
        <v>28</v>
      </c>
      <c r="F33" s="25" t="s">
        <v>6</v>
      </c>
      <c r="G33" s="25">
        <v>1</v>
      </c>
      <c r="H33" s="25"/>
      <c r="I33" s="25"/>
      <c r="J33" s="25"/>
      <c r="K33" s="28" t="s">
        <v>21</v>
      </c>
      <c r="L33" s="27" t="s">
        <v>22</v>
      </c>
      <c r="M33" s="29" t="s">
        <v>134</v>
      </c>
      <c r="N33" s="27" t="s">
        <v>94</v>
      </c>
      <c r="O33" s="27" t="s">
        <v>58</v>
      </c>
    </row>
    <row r="34" spans="1:15" ht="14.25" customHeight="1" x14ac:dyDescent="0.2">
      <c r="A34" s="25">
        <v>2014</v>
      </c>
      <c r="B34" s="26">
        <v>42695</v>
      </c>
      <c r="C34" s="27" t="s">
        <v>122</v>
      </c>
      <c r="D34" s="25">
        <v>6</v>
      </c>
      <c r="E34" s="25">
        <v>42</v>
      </c>
      <c r="F34" s="25" t="s">
        <v>7</v>
      </c>
      <c r="G34" s="25"/>
      <c r="H34" s="25">
        <v>1</v>
      </c>
      <c r="I34" s="25"/>
      <c r="J34" s="25"/>
      <c r="K34" s="28" t="s">
        <v>16</v>
      </c>
      <c r="L34" s="27" t="s">
        <v>123</v>
      </c>
      <c r="M34" s="29"/>
      <c r="N34" s="27" t="s">
        <v>94</v>
      </c>
      <c r="O34" s="27" t="s">
        <v>124</v>
      </c>
    </row>
    <row r="35" spans="1:15" s="12" customFormat="1" ht="14.25" customHeight="1" x14ac:dyDescent="0.2">
      <c r="A35" s="10"/>
      <c r="B35" s="11" t="s">
        <v>18</v>
      </c>
      <c r="C35" s="12" t="s">
        <v>18</v>
      </c>
      <c r="D35" s="10"/>
      <c r="E35" s="10"/>
      <c r="F35" s="10" t="str">
        <f>IF(D35="","",IF(D35&gt;E35,"W",IF(D35&lt;E35,"L","T")))</f>
        <v/>
      </c>
      <c r="G35" s="10" t="str">
        <f>IF(D35&gt;E35,1,"")</f>
        <v/>
      </c>
      <c r="H35" s="10" t="str">
        <f>IF(D35&lt;E35,1,"")</f>
        <v/>
      </c>
      <c r="I35" s="10" t="str">
        <f>IF(F35="T",1,"")</f>
        <v/>
      </c>
      <c r="J35" s="10"/>
      <c r="K35" s="13" t="s">
        <v>18</v>
      </c>
      <c r="L35" s="14" t="str">
        <f>IF(K35="Home","Clendenin","")</f>
        <v/>
      </c>
      <c r="M35" s="14"/>
      <c r="N35" s="12" t="s">
        <v>18</v>
      </c>
    </row>
    <row r="36" spans="1:15" s="12" customFormat="1" ht="14.25" customHeight="1" x14ac:dyDescent="0.2">
      <c r="A36" s="15"/>
      <c r="B36" s="11"/>
      <c r="D36" s="16">
        <f>SUM(D2:D35)</f>
        <v>643</v>
      </c>
      <c r="E36" s="16">
        <f>SUM(E2:E35)</f>
        <v>625</v>
      </c>
      <c r="F36" s="16"/>
      <c r="G36" s="16">
        <f>SUM(G2:G35)</f>
        <v>18</v>
      </c>
      <c r="H36" s="16">
        <f>SUM(H2:H35)</f>
        <v>15</v>
      </c>
      <c r="I36" s="16">
        <f>SUM(I2:I35)</f>
        <v>0</v>
      </c>
      <c r="J36" s="17">
        <f>(G36+(I36/2))/(G36+H36+I36)</f>
        <v>0.54545454545454541</v>
      </c>
      <c r="K36" s="13"/>
      <c r="L36" s="18"/>
      <c r="M36" s="14"/>
    </row>
    <row r="37" spans="1:15" s="12" customFormat="1" ht="14.25" customHeight="1" x14ac:dyDescent="0.2">
      <c r="A37" s="15"/>
      <c r="B37" s="11"/>
      <c r="D37" s="19">
        <f>AVERAGE(D2:D35)</f>
        <v>19.484848484848484</v>
      </c>
      <c r="E37" s="19">
        <f>AVERAGE(E2:E35)</f>
        <v>18.939393939393938</v>
      </c>
      <c r="F37" s="19">
        <f>D37-E37</f>
        <v>0.54545454545454675</v>
      </c>
      <c r="G37" s="10"/>
      <c r="H37" s="10"/>
      <c r="I37" s="10"/>
      <c r="J37" s="10"/>
      <c r="K37" s="13"/>
      <c r="L37" s="18"/>
      <c r="M37" s="14"/>
    </row>
    <row r="38" spans="1:15" s="12" customFormat="1" ht="14.25" customHeight="1" x14ac:dyDescent="0.2">
      <c r="A38" s="10"/>
      <c r="B38" s="11"/>
      <c r="D38" s="10"/>
      <c r="E38" s="10"/>
      <c r="F38" s="10"/>
      <c r="G38" s="10"/>
      <c r="H38" s="10"/>
      <c r="I38" s="10"/>
      <c r="J38" s="10"/>
      <c r="K38" s="13"/>
      <c r="L38" s="18"/>
      <c r="M38" s="14"/>
    </row>
  </sheetData>
  <conditionalFormatting sqref="F37">
    <cfRule type="cellIs" dxfId="5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1" topLeftCell="A2" activePane="bottomLeft" state="frozen"/>
      <selection pane="bottomLeft" activeCell="M20" sqref="M2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42638</v>
      </c>
      <c r="C2" s="50" t="s">
        <v>25</v>
      </c>
      <c r="D2" s="48">
        <v>7</v>
      </c>
      <c r="E2" s="48">
        <v>33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26</v>
      </c>
      <c r="M2" s="52" t="s">
        <v>27</v>
      </c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42672</v>
      </c>
      <c r="C3" s="50" t="s">
        <v>25</v>
      </c>
      <c r="D3" s="48">
        <v>24</v>
      </c>
      <c r="E3" s="48">
        <v>6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42671</v>
      </c>
      <c r="C4" s="50" t="s">
        <v>25</v>
      </c>
      <c r="D4" s="48">
        <v>33</v>
      </c>
      <c r="E4" s="48">
        <v>3</v>
      </c>
      <c r="F4" s="48" t="s">
        <v>6</v>
      </c>
      <c r="G4" s="48">
        <v>1</v>
      </c>
      <c r="H4" s="48"/>
      <c r="I4" s="48"/>
      <c r="J4" s="48"/>
      <c r="K4" s="51" t="s">
        <v>16</v>
      </c>
      <c r="L4" s="50" t="s">
        <v>26</v>
      </c>
      <c r="M4" s="52" t="s">
        <v>27</v>
      </c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42634</v>
      </c>
      <c r="C5" s="50" t="s">
        <v>25</v>
      </c>
      <c r="D5" s="48">
        <v>28</v>
      </c>
      <c r="E5" s="48">
        <v>6</v>
      </c>
      <c r="F5" s="48" t="s">
        <v>6</v>
      </c>
      <c r="G5" s="48">
        <v>1</v>
      </c>
      <c r="H5" s="48"/>
      <c r="I5" s="48"/>
      <c r="J5" s="48"/>
      <c r="K5" s="51" t="s">
        <v>21</v>
      </c>
      <c r="L5" s="50" t="s">
        <v>22</v>
      </c>
      <c r="M5" s="52"/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42633</v>
      </c>
      <c r="C6" s="50" t="s">
        <v>25</v>
      </c>
      <c r="D6" s="48">
        <v>14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16</v>
      </c>
      <c r="L6" s="50" t="s">
        <v>26</v>
      </c>
      <c r="M6" s="52" t="s">
        <v>27</v>
      </c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42632</v>
      </c>
      <c r="C7" s="50" t="s">
        <v>25</v>
      </c>
      <c r="D7" s="48">
        <v>31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21</v>
      </c>
      <c r="L7" s="50" t="s">
        <v>22</v>
      </c>
      <c r="M7" s="52"/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42631</v>
      </c>
      <c r="C8" s="50" t="s">
        <v>25</v>
      </c>
      <c r="D8" s="48">
        <v>13</v>
      </c>
      <c r="E8" s="48">
        <v>17</v>
      </c>
      <c r="F8" s="48" t="s">
        <v>7</v>
      </c>
      <c r="G8" s="48"/>
      <c r="H8" s="48">
        <v>1</v>
      </c>
      <c r="I8" s="48"/>
      <c r="J8" s="48"/>
      <c r="K8" s="51" t="s">
        <v>16</v>
      </c>
      <c r="L8" s="50" t="s">
        <v>26</v>
      </c>
      <c r="M8" s="52" t="s">
        <v>27</v>
      </c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42636</v>
      </c>
      <c r="C9" s="50" t="s">
        <v>25</v>
      </c>
      <c r="D9" s="48">
        <v>41</v>
      </c>
      <c r="E9" s="48">
        <v>7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/>
      <c r="N9" s="50" t="s">
        <v>19</v>
      </c>
      <c r="O9" s="50"/>
    </row>
    <row r="10" spans="1:15" s="53" customFormat="1" ht="14.25" customHeight="1" x14ac:dyDescent="0.2">
      <c r="A10" s="48">
        <v>1989</v>
      </c>
      <c r="B10" s="49">
        <v>42636</v>
      </c>
      <c r="C10" s="50" t="s">
        <v>25</v>
      </c>
      <c r="D10" s="48">
        <v>14</v>
      </c>
      <c r="E10" s="48">
        <v>7</v>
      </c>
      <c r="F10" s="48" t="s">
        <v>6</v>
      </c>
      <c r="G10" s="48">
        <v>1</v>
      </c>
      <c r="H10" s="48"/>
      <c r="I10" s="48"/>
      <c r="J10" s="48"/>
      <c r="K10" s="51" t="s">
        <v>16</v>
      </c>
      <c r="L10" s="50" t="s">
        <v>26</v>
      </c>
      <c r="M10" s="52" t="s">
        <v>27</v>
      </c>
      <c r="N10" s="50" t="s">
        <v>19</v>
      </c>
      <c r="O10" s="50" t="s">
        <v>61</v>
      </c>
    </row>
    <row r="11" spans="1:15" s="53" customFormat="1" ht="14.25" customHeight="1" x14ac:dyDescent="0.2">
      <c r="A11" s="48">
        <v>1990</v>
      </c>
      <c r="B11" s="49">
        <v>42676</v>
      </c>
      <c r="C11" s="50" t="s">
        <v>25</v>
      </c>
      <c r="D11" s="48">
        <v>41</v>
      </c>
      <c r="E11" s="48">
        <v>13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26</v>
      </c>
      <c r="M11" s="52" t="s">
        <v>27</v>
      </c>
      <c r="N11" s="50" t="s">
        <v>19</v>
      </c>
      <c r="O11" s="50"/>
    </row>
    <row r="12" spans="1:15" s="53" customFormat="1" ht="14.25" customHeight="1" x14ac:dyDescent="0.2">
      <c r="A12" s="48">
        <v>1991</v>
      </c>
      <c r="B12" s="49">
        <v>42675</v>
      </c>
      <c r="C12" s="50" t="s">
        <v>25</v>
      </c>
      <c r="D12" s="48">
        <v>27</v>
      </c>
      <c r="E12" s="48">
        <v>0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/>
      <c r="N12" s="50" t="s">
        <v>79</v>
      </c>
      <c r="O12" s="50"/>
    </row>
    <row r="13" spans="1:15" s="53" customFormat="1" ht="14.25" customHeight="1" x14ac:dyDescent="0.2">
      <c r="A13" s="10"/>
      <c r="B13" s="11" t="s">
        <v>18</v>
      </c>
      <c r="C13" s="12" t="s">
        <v>18</v>
      </c>
      <c r="D13" s="10"/>
      <c r="E13" s="10"/>
      <c r="F13" s="10" t="str">
        <f>IF(D13="","",IF(D13&gt;E13,"W",IF(D13&lt;E13,"L","T")))</f>
        <v/>
      </c>
      <c r="G13" s="10" t="str">
        <f>IF(D13&gt;E13,1,"")</f>
        <v/>
      </c>
      <c r="H13" s="10" t="str">
        <f>IF(D13&lt;E13,1,"")</f>
        <v/>
      </c>
      <c r="I13" s="10" t="str">
        <f>IF(F13="T",1,"")</f>
        <v/>
      </c>
      <c r="J13" s="10"/>
      <c r="K13" s="13" t="s">
        <v>18</v>
      </c>
      <c r="L13" s="14" t="str">
        <f>IF(K13="Home","Clendenin","")</f>
        <v/>
      </c>
      <c r="M13" s="14"/>
      <c r="N13" s="12" t="s">
        <v>18</v>
      </c>
      <c r="O13" s="12"/>
    </row>
    <row r="14" spans="1:15" s="12" customFormat="1" ht="14.25" customHeight="1" x14ac:dyDescent="0.2">
      <c r="A14" s="15"/>
      <c r="B14" s="11"/>
      <c r="D14" s="16">
        <f>SUM(D2:D12)</f>
        <v>273</v>
      </c>
      <c r="E14" s="16">
        <f>SUM(E2:E12)</f>
        <v>92</v>
      </c>
      <c r="F14" s="16"/>
      <c r="G14" s="16">
        <f>SUM(G2:G12)</f>
        <v>9</v>
      </c>
      <c r="H14" s="16">
        <f>SUM(H2:H12)</f>
        <v>2</v>
      </c>
      <c r="I14" s="16">
        <f>SUM(I2:I12)</f>
        <v>0</v>
      </c>
      <c r="J14" s="17">
        <f>(G14+(I14/2))/(G14+H14+I14)</f>
        <v>0.81818181818181823</v>
      </c>
      <c r="K14" s="13"/>
      <c r="L14" s="18"/>
      <c r="M14" s="14"/>
    </row>
    <row r="15" spans="1:15" s="12" customFormat="1" ht="14.25" customHeight="1" x14ac:dyDescent="0.2">
      <c r="A15" s="15"/>
      <c r="B15" s="11"/>
      <c r="D15" s="19">
        <f>AVERAGE(D2:D12)</f>
        <v>24.818181818181817</v>
      </c>
      <c r="E15" s="19">
        <f>AVERAGE(E2:E12)</f>
        <v>8.3636363636363633</v>
      </c>
      <c r="F15" s="19">
        <f>D15-E15</f>
        <v>16.454545454545453</v>
      </c>
      <c r="G15" s="10"/>
      <c r="H15" s="10"/>
      <c r="I15" s="10"/>
      <c r="J15" s="10"/>
      <c r="K15" s="13"/>
      <c r="L15" s="18"/>
      <c r="M15" s="14"/>
    </row>
    <row r="16" spans="1:15" s="12" customFormat="1" ht="14.25" customHeight="1" x14ac:dyDescent="0.2">
      <c r="A16" s="10"/>
      <c r="B16" s="11"/>
      <c r="D16" s="10"/>
      <c r="E16" s="10"/>
      <c r="F16" s="10"/>
      <c r="G16" s="10"/>
      <c r="H16" s="10"/>
      <c r="I16" s="10"/>
      <c r="J16" s="10"/>
      <c r="K16" s="13"/>
      <c r="L16" s="18"/>
      <c r="M16" s="14"/>
    </row>
  </sheetData>
  <conditionalFormatting sqref="F15">
    <cfRule type="cellIs" dxfId="2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M31" sqref="M3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42659</v>
      </c>
      <c r="C2" s="50" t="s">
        <v>35</v>
      </c>
      <c r="D2" s="48">
        <v>18</v>
      </c>
      <c r="E2" s="48">
        <v>21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36</v>
      </c>
      <c r="M2" s="52" t="s">
        <v>37</v>
      </c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42658</v>
      </c>
      <c r="C3" s="50" t="s">
        <v>35</v>
      </c>
      <c r="D3" s="48">
        <v>21</v>
      </c>
      <c r="E3" s="48">
        <v>13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39</v>
      </c>
      <c r="E5" s="16">
        <f>SUM(E2:E3)</f>
        <v>34</v>
      </c>
      <c r="F5" s="16"/>
      <c r="G5" s="16">
        <f>SUM(G2:G3)</f>
        <v>1</v>
      </c>
      <c r="H5" s="16">
        <f>SUM(H2:H3)</f>
        <v>1</v>
      </c>
      <c r="I5" s="16">
        <f>SUM(I2:I3)</f>
        <v>0</v>
      </c>
      <c r="J5" s="17">
        <f>(G5+(I5/2))/(G5+H5+I5)</f>
        <v>0.5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19.5</v>
      </c>
      <c r="E6" s="19">
        <f>AVERAGE(E2:E3)</f>
        <v>17</v>
      </c>
      <c r="F6" s="19">
        <f>D6-E6</f>
        <v>2.5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2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42673</v>
      </c>
      <c r="C2" s="50" t="s">
        <v>32</v>
      </c>
      <c r="D2" s="48">
        <v>7</v>
      </c>
      <c r="E2" s="48">
        <v>21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33</v>
      </c>
      <c r="M2" s="52"/>
      <c r="N2" s="50" t="s">
        <v>19</v>
      </c>
      <c r="O2" s="50"/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7</v>
      </c>
      <c r="E4" s="16">
        <f>SUM(E2:E2)</f>
        <v>21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7</v>
      </c>
      <c r="E5" s="19">
        <f>AVERAGE(E2:E2)</f>
        <v>21</v>
      </c>
      <c r="F5" s="19">
        <f>D5-E5</f>
        <v>-14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2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2014</v>
      </c>
      <c r="B2" s="49">
        <v>42695</v>
      </c>
      <c r="C2" s="50" t="s">
        <v>122</v>
      </c>
      <c r="D2" s="48">
        <v>6</v>
      </c>
      <c r="E2" s="48">
        <v>42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123</v>
      </c>
      <c r="M2" s="52"/>
      <c r="N2" s="50" t="s">
        <v>94</v>
      </c>
      <c r="O2" s="50" t="s">
        <v>124</v>
      </c>
    </row>
    <row r="3" spans="1:15" s="53" customFormat="1" ht="14.25" customHeight="1" x14ac:dyDescent="0.2">
      <c r="A3" s="48">
        <v>2015</v>
      </c>
      <c r="B3" s="49">
        <v>42659</v>
      </c>
      <c r="C3" s="50" t="s">
        <v>122</v>
      </c>
      <c r="D3" s="48">
        <v>7</v>
      </c>
      <c r="E3" s="48">
        <v>49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123</v>
      </c>
      <c r="M3" s="52"/>
      <c r="N3" s="50" t="s">
        <v>94</v>
      </c>
      <c r="O3" s="50"/>
    </row>
    <row r="4" spans="1:15" s="53" customFormat="1" ht="14.25" customHeight="1" x14ac:dyDescent="0.2">
      <c r="A4" s="48">
        <v>2016</v>
      </c>
      <c r="B4" s="49">
        <v>42657</v>
      </c>
      <c r="C4" s="50" t="s">
        <v>122</v>
      </c>
      <c r="D4" s="48">
        <v>7</v>
      </c>
      <c r="E4" s="48">
        <v>37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 t="s">
        <v>134</v>
      </c>
      <c r="N4" s="50" t="s">
        <v>94</v>
      </c>
      <c r="O4" s="50"/>
    </row>
    <row r="5" spans="1:15" s="53" customFormat="1" ht="14.25" customHeight="1" x14ac:dyDescent="0.2">
      <c r="A5" s="10"/>
      <c r="B5" s="11" t="s">
        <v>18</v>
      </c>
      <c r="C5" s="12" t="s">
        <v>18</v>
      </c>
      <c r="D5" s="10"/>
      <c r="E5" s="10"/>
      <c r="F5" s="10" t="str">
        <f>IF(D5="","",IF(D5&gt;E5,"W",IF(D5&lt;E5,"L","T")))</f>
        <v/>
      </c>
      <c r="G5" s="10" t="str">
        <f>IF(D5&gt;E5,1,"")</f>
        <v/>
      </c>
      <c r="H5" s="10" t="str">
        <f>IF(D5&lt;E5,1,"")</f>
        <v/>
      </c>
      <c r="I5" s="10" t="str">
        <f>IF(F5="T",1,"")</f>
        <v/>
      </c>
      <c r="J5" s="10"/>
      <c r="K5" s="13" t="s">
        <v>18</v>
      </c>
      <c r="L5" s="14" t="str">
        <f>IF(K5="Home","Clendenin","")</f>
        <v/>
      </c>
      <c r="M5" s="14"/>
      <c r="N5" s="12" t="s">
        <v>18</v>
      </c>
      <c r="O5" s="12"/>
    </row>
    <row r="6" spans="1:15" s="12" customFormat="1" ht="14.25" customHeight="1" x14ac:dyDescent="0.2">
      <c r="A6" s="15"/>
      <c r="B6" s="11"/>
      <c r="D6" s="16">
        <f>SUM(D2:D4)</f>
        <v>20</v>
      </c>
      <c r="E6" s="16">
        <f>SUM(E2:E4)</f>
        <v>128</v>
      </c>
      <c r="F6" s="16"/>
      <c r="G6" s="16">
        <f>SUM(G2:G4)</f>
        <v>0</v>
      </c>
      <c r="H6" s="16">
        <f>SUM(H2:H4)</f>
        <v>3</v>
      </c>
      <c r="I6" s="16">
        <f>SUM(I2:I4)</f>
        <v>0</v>
      </c>
      <c r="J6" s="17">
        <f>(G6+(I6/2))/(G6+H6+I6)</f>
        <v>0</v>
      </c>
      <c r="K6" s="13"/>
      <c r="L6" s="18"/>
      <c r="M6" s="14"/>
    </row>
    <row r="7" spans="1:15" s="12" customFormat="1" ht="14.25" customHeight="1" x14ac:dyDescent="0.2">
      <c r="A7" s="15"/>
      <c r="B7" s="11"/>
      <c r="D7" s="19">
        <f>AVERAGE(D2:D4)</f>
        <v>6.666666666666667</v>
      </c>
      <c r="E7" s="19">
        <f>AVERAGE(E2:E4)</f>
        <v>42.666666666666664</v>
      </c>
      <c r="F7" s="19">
        <f>D7-E7</f>
        <v>-36</v>
      </c>
      <c r="G7" s="10"/>
      <c r="H7" s="10"/>
      <c r="I7" s="10"/>
      <c r="J7" s="10"/>
      <c r="K7" s="13"/>
      <c r="L7" s="18"/>
      <c r="M7" s="14"/>
    </row>
    <row r="8" spans="1:15" s="12" customFormat="1" ht="14.25" customHeight="1" x14ac:dyDescent="0.2">
      <c r="A8" s="10"/>
      <c r="B8" s="11"/>
      <c r="D8" s="10"/>
      <c r="E8" s="10"/>
      <c r="F8" s="10"/>
      <c r="G8" s="10"/>
      <c r="H8" s="10"/>
      <c r="I8" s="10"/>
      <c r="J8" s="10"/>
      <c r="K8" s="13"/>
      <c r="L8" s="18"/>
      <c r="M8" s="14"/>
    </row>
  </sheetData>
  <conditionalFormatting sqref="F7">
    <cfRule type="cellIs" dxfId="2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2012</v>
      </c>
      <c r="B2" s="49">
        <v>42690</v>
      </c>
      <c r="C2" s="50" t="s">
        <v>117</v>
      </c>
      <c r="D2" s="48">
        <v>13</v>
      </c>
      <c r="E2" s="48">
        <v>14</v>
      </c>
      <c r="F2" s="48" t="s">
        <v>7</v>
      </c>
      <c r="G2" s="48"/>
      <c r="H2" s="48">
        <v>1</v>
      </c>
      <c r="I2" s="48"/>
      <c r="J2" s="48"/>
      <c r="K2" s="51" t="s">
        <v>68</v>
      </c>
      <c r="L2" s="50" t="s">
        <v>20</v>
      </c>
      <c r="M2" s="52" t="s">
        <v>118</v>
      </c>
      <c r="N2" s="50" t="s">
        <v>116</v>
      </c>
      <c r="O2" s="50" t="s">
        <v>92</v>
      </c>
    </row>
    <row r="3" spans="1:15" s="53" customFormat="1" ht="14.25" customHeight="1" x14ac:dyDescent="0.2">
      <c r="A3" s="48">
        <v>2013</v>
      </c>
      <c r="B3" s="49">
        <v>42689</v>
      </c>
      <c r="C3" s="50" t="s">
        <v>117</v>
      </c>
      <c r="D3" s="48">
        <v>7</v>
      </c>
      <c r="E3" s="48">
        <v>21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20</v>
      </c>
      <c r="M3" s="52"/>
      <c r="N3" s="50" t="s">
        <v>94</v>
      </c>
      <c r="O3" s="50" t="s">
        <v>92</v>
      </c>
    </row>
    <row r="4" spans="1:15" s="53" customFormat="1" ht="14.25" customHeight="1" x14ac:dyDescent="0.2">
      <c r="A4" s="48">
        <v>2015</v>
      </c>
      <c r="B4" s="49">
        <v>42652</v>
      </c>
      <c r="C4" s="50" t="s">
        <v>117</v>
      </c>
      <c r="D4" s="48">
        <v>13</v>
      </c>
      <c r="E4" s="48">
        <v>35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 t="s">
        <v>134</v>
      </c>
      <c r="N4" s="50" t="s">
        <v>94</v>
      </c>
      <c r="O4" s="50"/>
    </row>
    <row r="5" spans="1:15" s="53" customFormat="1" ht="14.25" customHeight="1" x14ac:dyDescent="0.2">
      <c r="A5" s="48">
        <v>2016</v>
      </c>
      <c r="B5" s="49">
        <v>42650</v>
      </c>
      <c r="C5" s="50" t="s">
        <v>117</v>
      </c>
      <c r="D5" s="48">
        <v>31</v>
      </c>
      <c r="E5" s="48">
        <v>13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28</v>
      </c>
      <c r="M5" s="52"/>
      <c r="N5" s="50" t="s">
        <v>94</v>
      </c>
      <c r="O5" s="50"/>
    </row>
    <row r="6" spans="1:15" s="53" customFormat="1" ht="14.25" customHeight="1" x14ac:dyDescent="0.2">
      <c r="A6" s="10"/>
      <c r="B6" s="11" t="s">
        <v>18</v>
      </c>
      <c r="C6" s="12" t="s">
        <v>18</v>
      </c>
      <c r="D6" s="10"/>
      <c r="E6" s="10"/>
      <c r="F6" s="10" t="str">
        <f>IF(D6="","",IF(D6&gt;E6,"W",IF(D6&lt;E6,"L","T")))</f>
        <v/>
      </c>
      <c r="G6" s="10" t="str">
        <f>IF(D6&gt;E6,1,"")</f>
        <v/>
      </c>
      <c r="H6" s="10" t="str">
        <f>IF(D6&lt;E6,1,"")</f>
        <v/>
      </c>
      <c r="I6" s="10" t="str">
        <f>IF(F6="T",1,"")</f>
        <v/>
      </c>
      <c r="J6" s="10"/>
      <c r="K6" s="13" t="s">
        <v>18</v>
      </c>
      <c r="L6" s="14" t="str">
        <f>IF(K6="Home","Clendenin","")</f>
        <v/>
      </c>
      <c r="M6" s="14"/>
      <c r="N6" s="12" t="s">
        <v>18</v>
      </c>
      <c r="O6" s="12"/>
    </row>
    <row r="7" spans="1:15" s="12" customFormat="1" ht="14.25" customHeight="1" x14ac:dyDescent="0.2">
      <c r="A7" s="15"/>
      <c r="B7" s="11"/>
      <c r="D7" s="16">
        <f>SUM(D2:D5)</f>
        <v>64</v>
      </c>
      <c r="E7" s="16">
        <f>SUM(E2:E5)</f>
        <v>83</v>
      </c>
      <c r="F7" s="16"/>
      <c r="G7" s="16">
        <f>SUM(G2:G5)</f>
        <v>1</v>
      </c>
      <c r="H7" s="16">
        <f>SUM(H2:H5)</f>
        <v>3</v>
      </c>
      <c r="I7" s="16">
        <f>SUM(I2:I5)</f>
        <v>0</v>
      </c>
      <c r="J7" s="17">
        <f>(G7+(I7/2))/(G7+H7+I7)</f>
        <v>0.25</v>
      </c>
      <c r="K7" s="13"/>
      <c r="L7" s="18"/>
      <c r="M7" s="14"/>
    </row>
    <row r="8" spans="1:15" s="12" customFormat="1" ht="14.25" customHeight="1" x14ac:dyDescent="0.2">
      <c r="A8" s="15"/>
      <c r="B8" s="11"/>
      <c r="D8" s="19">
        <f>AVERAGE(D2:D5)</f>
        <v>16</v>
      </c>
      <c r="E8" s="19">
        <f>AVERAGE(E2:E5)</f>
        <v>20.75</v>
      </c>
      <c r="F8" s="19">
        <f>D8-E8</f>
        <v>-4.75</v>
      </c>
      <c r="G8" s="10"/>
      <c r="H8" s="10"/>
      <c r="I8" s="10"/>
      <c r="J8" s="10"/>
      <c r="K8" s="13"/>
      <c r="L8" s="18"/>
      <c r="M8" s="14"/>
    </row>
    <row r="9" spans="1:15" s="12" customFormat="1" ht="14.25" customHeight="1" x14ac:dyDescent="0.2">
      <c r="A9" s="10"/>
      <c r="B9" s="11"/>
      <c r="D9" s="10"/>
      <c r="E9" s="10"/>
      <c r="F9" s="10"/>
      <c r="G9" s="10"/>
      <c r="H9" s="10"/>
      <c r="I9" s="10"/>
      <c r="J9" s="10"/>
      <c r="K9" s="13"/>
      <c r="L9" s="18"/>
      <c r="M9" s="14"/>
    </row>
  </sheetData>
  <conditionalFormatting sqref="F8">
    <cfRule type="cellIs" dxfId="1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zoomScaleNormal="100" workbookViewId="0">
      <pane ySplit="1" topLeftCell="A11" activePane="bottomLeft" state="frozen"/>
      <selection pane="bottomLeft" activeCell="C40" sqref="C4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42652</v>
      </c>
      <c r="C2" s="50" t="s">
        <v>29</v>
      </c>
      <c r="D2" s="48">
        <v>14</v>
      </c>
      <c r="E2" s="48">
        <v>28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28</v>
      </c>
      <c r="M2" s="52"/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42651</v>
      </c>
      <c r="C3" s="50" t="s">
        <v>29</v>
      </c>
      <c r="D3" s="48">
        <v>14</v>
      </c>
      <c r="E3" s="48">
        <v>0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42650</v>
      </c>
      <c r="C4" s="50" t="s">
        <v>29</v>
      </c>
      <c r="D4" s="48">
        <v>28</v>
      </c>
      <c r="E4" s="48">
        <v>6</v>
      </c>
      <c r="F4" s="48" t="s">
        <v>6</v>
      </c>
      <c r="G4" s="48">
        <v>1</v>
      </c>
      <c r="H4" s="48"/>
      <c r="I4" s="48"/>
      <c r="J4" s="48"/>
      <c r="K4" s="51" t="s">
        <v>16</v>
      </c>
      <c r="L4" s="50" t="s">
        <v>28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42641</v>
      </c>
      <c r="C5" s="50" t="s">
        <v>29</v>
      </c>
      <c r="D5" s="48">
        <v>3</v>
      </c>
      <c r="E5" s="48">
        <v>0</v>
      </c>
      <c r="F5" s="48" t="s">
        <v>6</v>
      </c>
      <c r="G5" s="48">
        <v>1</v>
      </c>
      <c r="H5" s="48"/>
      <c r="I5" s="48"/>
      <c r="J5" s="48"/>
      <c r="K5" s="51" t="s">
        <v>21</v>
      </c>
      <c r="L5" s="50" t="s">
        <v>22</v>
      </c>
      <c r="M5" s="52"/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42640</v>
      </c>
      <c r="C6" s="50" t="s">
        <v>29</v>
      </c>
      <c r="D6" s="48">
        <v>14</v>
      </c>
      <c r="E6" s="48">
        <v>8</v>
      </c>
      <c r="F6" s="48" t="s">
        <v>6</v>
      </c>
      <c r="G6" s="48">
        <v>1</v>
      </c>
      <c r="H6" s="48"/>
      <c r="I6" s="48"/>
      <c r="J6" s="48"/>
      <c r="K6" s="51" t="s">
        <v>16</v>
      </c>
      <c r="L6" s="50" t="s">
        <v>28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42639</v>
      </c>
      <c r="C7" s="50" t="s">
        <v>29</v>
      </c>
      <c r="D7" s="48">
        <v>10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21</v>
      </c>
      <c r="L7" s="50" t="s">
        <v>22</v>
      </c>
      <c r="M7" s="52"/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42638</v>
      </c>
      <c r="C8" s="50" t="s">
        <v>29</v>
      </c>
      <c r="D8" s="48">
        <v>20</v>
      </c>
      <c r="E8" s="48">
        <v>6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28</v>
      </c>
      <c r="M8" s="52"/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42643</v>
      </c>
      <c r="C9" s="50" t="s">
        <v>29</v>
      </c>
      <c r="D9" s="48">
        <v>28</v>
      </c>
      <c r="E9" s="48">
        <v>14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/>
      <c r="N9" s="50" t="s">
        <v>19</v>
      </c>
      <c r="O9" s="50"/>
    </row>
    <row r="10" spans="1:15" s="53" customFormat="1" ht="14.25" customHeight="1" x14ac:dyDescent="0.2">
      <c r="A10" s="48">
        <v>1988</v>
      </c>
      <c r="B10" s="49">
        <v>42692</v>
      </c>
      <c r="C10" s="50" t="s">
        <v>29</v>
      </c>
      <c r="D10" s="48">
        <v>27</v>
      </c>
      <c r="E10" s="48">
        <v>26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 t="s">
        <v>58</v>
      </c>
    </row>
    <row r="11" spans="1:15" s="53" customFormat="1" ht="14.25" customHeight="1" x14ac:dyDescent="0.2">
      <c r="A11" s="48">
        <v>1989</v>
      </c>
      <c r="B11" s="49">
        <v>42642</v>
      </c>
      <c r="C11" s="50" t="s">
        <v>29</v>
      </c>
      <c r="D11" s="48">
        <v>21</v>
      </c>
      <c r="E11" s="48">
        <v>14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28</v>
      </c>
      <c r="M11" s="52"/>
      <c r="N11" s="50" t="s">
        <v>19</v>
      </c>
      <c r="O11" s="50"/>
    </row>
    <row r="12" spans="1:15" s="53" customFormat="1" ht="14.25" customHeight="1" x14ac:dyDescent="0.2">
      <c r="A12" s="48">
        <v>1990</v>
      </c>
      <c r="B12" s="49">
        <v>42655</v>
      </c>
      <c r="C12" s="50" t="s">
        <v>29</v>
      </c>
      <c r="D12" s="48">
        <v>21</v>
      </c>
      <c r="E12" s="48">
        <v>0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/>
      <c r="N12" s="50" t="s">
        <v>19</v>
      </c>
      <c r="O12" s="50"/>
    </row>
    <row r="13" spans="1:15" s="53" customFormat="1" ht="14.25" customHeight="1" x14ac:dyDescent="0.2">
      <c r="A13" s="48">
        <v>1991</v>
      </c>
      <c r="B13" s="49">
        <v>42654</v>
      </c>
      <c r="C13" s="50" t="s">
        <v>29</v>
      </c>
      <c r="D13" s="48">
        <v>7</v>
      </c>
      <c r="E13" s="48">
        <v>10</v>
      </c>
      <c r="F13" s="48" t="s">
        <v>7</v>
      </c>
      <c r="G13" s="48"/>
      <c r="H13" s="48">
        <v>1</v>
      </c>
      <c r="I13" s="48"/>
      <c r="J13" s="48"/>
      <c r="K13" s="51" t="s">
        <v>16</v>
      </c>
      <c r="L13" s="50" t="s">
        <v>28</v>
      </c>
      <c r="M13" s="52"/>
      <c r="N13" s="50" t="s">
        <v>79</v>
      </c>
      <c r="O13" s="50"/>
    </row>
    <row r="14" spans="1:15" s="53" customFormat="1" ht="14.25" customHeight="1" x14ac:dyDescent="0.2">
      <c r="A14" s="48">
        <v>1992</v>
      </c>
      <c r="B14" s="49">
        <v>42659</v>
      </c>
      <c r="C14" s="50" t="s">
        <v>29</v>
      </c>
      <c r="D14" s="48">
        <v>3</v>
      </c>
      <c r="E14" s="48">
        <v>26</v>
      </c>
      <c r="F14" s="48" t="s">
        <v>7</v>
      </c>
      <c r="G14" s="48"/>
      <c r="H14" s="48">
        <v>1</v>
      </c>
      <c r="I14" s="48"/>
      <c r="J14" s="48"/>
      <c r="K14" s="51" t="s">
        <v>21</v>
      </c>
      <c r="L14" s="50" t="s">
        <v>22</v>
      </c>
      <c r="M14" s="52"/>
      <c r="N14" s="50" t="s">
        <v>79</v>
      </c>
      <c r="O14" s="50"/>
    </row>
    <row r="15" spans="1:15" s="53" customFormat="1" ht="14.25" customHeight="1" x14ac:dyDescent="0.2">
      <c r="A15" s="48">
        <v>1993</v>
      </c>
      <c r="B15" s="49">
        <v>42658</v>
      </c>
      <c r="C15" s="50" t="s">
        <v>29</v>
      </c>
      <c r="D15" s="48">
        <v>14</v>
      </c>
      <c r="E15" s="48">
        <v>7</v>
      </c>
      <c r="F15" s="48" t="s">
        <v>6</v>
      </c>
      <c r="G15" s="48">
        <v>1</v>
      </c>
      <c r="H15" s="48"/>
      <c r="I15" s="48"/>
      <c r="J15" s="48"/>
      <c r="K15" s="51" t="s">
        <v>16</v>
      </c>
      <c r="L15" s="50" t="s">
        <v>28</v>
      </c>
      <c r="M15" s="52"/>
      <c r="N15" s="50" t="s">
        <v>85</v>
      </c>
      <c r="O15" s="50"/>
    </row>
    <row r="16" spans="1:15" s="53" customFormat="1" ht="14.25" customHeight="1" x14ac:dyDescent="0.2">
      <c r="A16" s="48">
        <v>1994</v>
      </c>
      <c r="B16" s="49">
        <v>42657</v>
      </c>
      <c r="C16" s="50" t="s">
        <v>29</v>
      </c>
      <c r="D16" s="48">
        <v>14</v>
      </c>
      <c r="E16" s="48">
        <v>21</v>
      </c>
      <c r="F16" s="48" t="s">
        <v>7</v>
      </c>
      <c r="G16" s="48"/>
      <c r="H16" s="48">
        <v>1</v>
      </c>
      <c r="I16" s="48"/>
      <c r="J16" s="48"/>
      <c r="K16" s="51" t="s">
        <v>21</v>
      </c>
      <c r="L16" s="50" t="s">
        <v>22</v>
      </c>
      <c r="M16" s="52"/>
      <c r="N16" s="50" t="s">
        <v>85</v>
      </c>
      <c r="O16" s="50"/>
    </row>
    <row r="17" spans="1:15" s="53" customFormat="1" ht="14.25" customHeight="1" x14ac:dyDescent="0.2">
      <c r="A17" s="48">
        <v>1995</v>
      </c>
      <c r="B17" s="49">
        <v>42656</v>
      </c>
      <c r="C17" s="50" t="s">
        <v>29</v>
      </c>
      <c r="D17" s="48">
        <v>13</v>
      </c>
      <c r="E17" s="48">
        <v>14</v>
      </c>
      <c r="F17" s="48" t="s">
        <v>7</v>
      </c>
      <c r="G17" s="48"/>
      <c r="H17" s="48">
        <v>1</v>
      </c>
      <c r="I17" s="48"/>
      <c r="J17" s="48"/>
      <c r="K17" s="51" t="s">
        <v>16</v>
      </c>
      <c r="L17" s="50" t="s">
        <v>28</v>
      </c>
      <c r="M17" s="52"/>
      <c r="N17" s="50" t="s">
        <v>85</v>
      </c>
      <c r="O17" s="50"/>
    </row>
    <row r="18" spans="1:15" s="53" customFormat="1" ht="14.25" customHeight="1" x14ac:dyDescent="0.2">
      <c r="A18" s="48">
        <v>1996</v>
      </c>
      <c r="B18" s="49">
        <v>42647</v>
      </c>
      <c r="C18" s="50" t="s">
        <v>29</v>
      </c>
      <c r="D18" s="48">
        <v>27</v>
      </c>
      <c r="E18" s="48">
        <v>28</v>
      </c>
      <c r="F18" s="48" t="s">
        <v>7</v>
      </c>
      <c r="G18" s="48"/>
      <c r="H18" s="48">
        <v>1</v>
      </c>
      <c r="I18" s="48"/>
      <c r="J18" s="48" t="s">
        <v>59</v>
      </c>
      <c r="K18" s="51" t="s">
        <v>16</v>
      </c>
      <c r="L18" s="50" t="s">
        <v>28</v>
      </c>
      <c r="M18" s="52"/>
      <c r="N18" s="50" t="s">
        <v>89</v>
      </c>
      <c r="O18" s="50"/>
    </row>
    <row r="19" spans="1:15" s="53" customFormat="1" ht="14.25" customHeight="1" x14ac:dyDescent="0.2">
      <c r="A19" s="48">
        <v>1997</v>
      </c>
      <c r="B19" s="49">
        <v>42646</v>
      </c>
      <c r="C19" s="50" t="s">
        <v>29</v>
      </c>
      <c r="D19" s="48">
        <v>34</v>
      </c>
      <c r="E19" s="48">
        <v>0</v>
      </c>
      <c r="F19" s="48" t="s">
        <v>6</v>
      </c>
      <c r="G19" s="48">
        <v>1</v>
      </c>
      <c r="H19" s="48"/>
      <c r="I19" s="48"/>
      <c r="J19" s="48"/>
      <c r="K19" s="51" t="s">
        <v>21</v>
      </c>
      <c r="L19" s="50" t="s">
        <v>22</v>
      </c>
      <c r="M19" s="52"/>
      <c r="N19" s="50" t="s">
        <v>89</v>
      </c>
      <c r="O19" s="50"/>
    </row>
    <row r="20" spans="1:15" s="53" customFormat="1" ht="14.25" customHeight="1" x14ac:dyDescent="0.2">
      <c r="A20" s="48">
        <v>1998</v>
      </c>
      <c r="B20" s="49">
        <v>42645</v>
      </c>
      <c r="C20" s="50" t="s">
        <v>29</v>
      </c>
      <c r="D20" s="48">
        <v>17</v>
      </c>
      <c r="E20" s="48">
        <v>0</v>
      </c>
      <c r="F20" s="48" t="s">
        <v>6</v>
      </c>
      <c r="G20" s="48">
        <v>1</v>
      </c>
      <c r="H20" s="48"/>
      <c r="I20" s="48"/>
      <c r="J20" s="48"/>
      <c r="K20" s="51" t="s">
        <v>16</v>
      </c>
      <c r="L20" s="50" t="s">
        <v>28</v>
      </c>
      <c r="M20" s="52"/>
      <c r="N20" s="50" t="s">
        <v>93</v>
      </c>
      <c r="O20" s="50"/>
    </row>
    <row r="21" spans="1:15" s="53" customFormat="1" ht="14.25" customHeight="1" x14ac:dyDescent="0.2">
      <c r="A21" s="48">
        <v>1999</v>
      </c>
      <c r="B21" s="49">
        <v>42631</v>
      </c>
      <c r="C21" s="50" t="s">
        <v>29</v>
      </c>
      <c r="D21" s="48">
        <v>14</v>
      </c>
      <c r="E21" s="48">
        <v>21</v>
      </c>
      <c r="F21" s="48" t="s">
        <v>7</v>
      </c>
      <c r="G21" s="48"/>
      <c r="H21" s="48">
        <v>1</v>
      </c>
      <c r="I21" s="48"/>
      <c r="J21" s="48"/>
      <c r="K21" s="51" t="s">
        <v>21</v>
      </c>
      <c r="L21" s="50" t="s">
        <v>22</v>
      </c>
      <c r="M21" s="52"/>
      <c r="N21" s="50" t="s">
        <v>94</v>
      </c>
      <c r="O21" s="50" t="s">
        <v>61</v>
      </c>
    </row>
    <row r="22" spans="1:15" s="53" customFormat="1" ht="14.25" customHeight="1" x14ac:dyDescent="0.2">
      <c r="A22" s="48">
        <v>2000</v>
      </c>
      <c r="B22" s="49">
        <v>42628</v>
      </c>
      <c r="C22" s="50" t="s">
        <v>29</v>
      </c>
      <c r="D22" s="48">
        <v>35</v>
      </c>
      <c r="E22" s="48">
        <v>0</v>
      </c>
      <c r="F22" s="48" t="s">
        <v>6</v>
      </c>
      <c r="G22" s="48">
        <v>1</v>
      </c>
      <c r="H22" s="48"/>
      <c r="I22" s="48"/>
      <c r="J22" s="48"/>
      <c r="K22" s="51" t="s">
        <v>16</v>
      </c>
      <c r="L22" s="50" t="s">
        <v>28</v>
      </c>
      <c r="M22" s="52"/>
      <c r="N22" s="50" t="s">
        <v>94</v>
      </c>
      <c r="O22" s="50"/>
    </row>
    <row r="23" spans="1:15" s="53" customFormat="1" ht="14.25" customHeight="1" x14ac:dyDescent="0.2">
      <c r="A23" s="48">
        <v>2004</v>
      </c>
      <c r="B23" s="49">
        <v>42693</v>
      </c>
      <c r="C23" s="50" t="s">
        <v>29</v>
      </c>
      <c r="D23" s="48">
        <v>7</v>
      </c>
      <c r="E23" s="48">
        <v>14</v>
      </c>
      <c r="F23" s="48" t="s">
        <v>7</v>
      </c>
      <c r="G23" s="48"/>
      <c r="H23" s="48">
        <v>1</v>
      </c>
      <c r="I23" s="48"/>
      <c r="J23" s="48"/>
      <c r="K23" s="51" t="s">
        <v>16</v>
      </c>
      <c r="L23" s="50" t="s">
        <v>28</v>
      </c>
      <c r="M23" s="52"/>
      <c r="N23" s="50" t="s">
        <v>98</v>
      </c>
      <c r="O23" s="50" t="s">
        <v>104</v>
      </c>
    </row>
    <row r="24" spans="1:15" s="53" customFormat="1" ht="14.25" customHeight="1" x14ac:dyDescent="0.2">
      <c r="A24" s="48">
        <v>2005</v>
      </c>
      <c r="B24" s="49">
        <v>42643</v>
      </c>
      <c r="C24" s="50" t="s">
        <v>29</v>
      </c>
      <c r="D24" s="48">
        <v>22</v>
      </c>
      <c r="E24" s="48">
        <v>36</v>
      </c>
      <c r="F24" s="48" t="s">
        <v>7</v>
      </c>
      <c r="G24" s="48"/>
      <c r="H24" s="48">
        <v>1</v>
      </c>
      <c r="I24" s="48"/>
      <c r="J24" s="48"/>
      <c r="K24" s="51" t="s">
        <v>21</v>
      </c>
      <c r="L24" s="50" t="s">
        <v>22</v>
      </c>
      <c r="M24" s="52"/>
      <c r="N24" s="50" t="s">
        <v>105</v>
      </c>
      <c r="O24" s="50"/>
    </row>
    <row r="25" spans="1:15" s="53" customFormat="1" ht="14.25" customHeight="1" x14ac:dyDescent="0.2">
      <c r="A25" s="48">
        <v>2006</v>
      </c>
      <c r="B25" s="49">
        <v>42642</v>
      </c>
      <c r="C25" s="50" t="s">
        <v>29</v>
      </c>
      <c r="D25" s="48">
        <v>44</v>
      </c>
      <c r="E25" s="48">
        <v>0</v>
      </c>
      <c r="F25" s="48" t="s">
        <v>6</v>
      </c>
      <c r="G25" s="48">
        <v>1</v>
      </c>
      <c r="H25" s="48"/>
      <c r="I25" s="48"/>
      <c r="J25" s="48"/>
      <c r="K25" s="51" t="s">
        <v>16</v>
      </c>
      <c r="L25" s="50" t="s">
        <v>28</v>
      </c>
      <c r="M25" s="52"/>
      <c r="N25" s="50" t="s">
        <v>105</v>
      </c>
      <c r="O25" s="50"/>
    </row>
    <row r="26" spans="1:15" s="53" customFormat="1" ht="14.25" customHeight="1" x14ac:dyDescent="0.2">
      <c r="A26" s="48">
        <v>2007</v>
      </c>
      <c r="B26" s="49">
        <v>42633</v>
      </c>
      <c r="C26" s="50" t="s">
        <v>29</v>
      </c>
      <c r="D26" s="48">
        <v>42</v>
      </c>
      <c r="E26" s="48">
        <v>13</v>
      </c>
      <c r="F26" s="48" t="s">
        <v>6</v>
      </c>
      <c r="G26" s="48">
        <v>1</v>
      </c>
      <c r="H26" s="48"/>
      <c r="I26" s="48"/>
      <c r="J26" s="48"/>
      <c r="K26" s="51" t="s">
        <v>21</v>
      </c>
      <c r="L26" s="50" t="s">
        <v>22</v>
      </c>
      <c r="M26" s="52" t="s">
        <v>134</v>
      </c>
      <c r="N26" s="50" t="s">
        <v>105</v>
      </c>
      <c r="O26" s="50"/>
    </row>
    <row r="27" spans="1:15" s="53" customFormat="1" ht="14.25" customHeight="1" x14ac:dyDescent="0.2">
      <c r="A27" s="48">
        <v>2008</v>
      </c>
      <c r="B27" s="49">
        <v>42632</v>
      </c>
      <c r="C27" s="50" t="s">
        <v>29</v>
      </c>
      <c r="D27" s="48">
        <v>27</v>
      </c>
      <c r="E27" s="48">
        <v>14</v>
      </c>
      <c r="F27" s="48" t="s">
        <v>6</v>
      </c>
      <c r="G27" s="48">
        <v>1</v>
      </c>
      <c r="H27" s="48"/>
      <c r="I27" s="48"/>
      <c r="J27" s="48"/>
      <c r="K27" s="51" t="s">
        <v>16</v>
      </c>
      <c r="L27" s="50" t="s">
        <v>28</v>
      </c>
      <c r="M27" s="52"/>
      <c r="N27" s="50" t="s">
        <v>105</v>
      </c>
      <c r="O27" s="50"/>
    </row>
    <row r="28" spans="1:15" s="53" customFormat="1" ht="14.25" customHeight="1" x14ac:dyDescent="0.2">
      <c r="A28" s="48">
        <v>2009</v>
      </c>
      <c r="B28" s="49">
        <v>42630</v>
      </c>
      <c r="C28" s="50" t="s">
        <v>29</v>
      </c>
      <c r="D28" s="48">
        <v>3</v>
      </c>
      <c r="E28" s="48">
        <v>17</v>
      </c>
      <c r="F28" s="48" t="s">
        <v>7</v>
      </c>
      <c r="G28" s="48"/>
      <c r="H28" s="48">
        <v>1</v>
      </c>
      <c r="I28" s="48"/>
      <c r="J28" s="48"/>
      <c r="K28" s="51" t="s">
        <v>21</v>
      </c>
      <c r="L28" s="50" t="s">
        <v>22</v>
      </c>
      <c r="M28" s="52" t="s">
        <v>134</v>
      </c>
      <c r="N28" s="50" t="s">
        <v>105</v>
      </c>
      <c r="O28" s="50"/>
    </row>
    <row r="29" spans="1:15" s="53" customFormat="1" ht="14.25" customHeight="1" x14ac:dyDescent="0.2">
      <c r="A29" s="48">
        <v>2010</v>
      </c>
      <c r="B29" s="49">
        <v>42630</v>
      </c>
      <c r="C29" s="50" t="s">
        <v>29</v>
      </c>
      <c r="D29" s="48">
        <v>35</v>
      </c>
      <c r="E29" s="48">
        <v>29</v>
      </c>
      <c r="F29" s="48" t="s">
        <v>6</v>
      </c>
      <c r="G29" s="48">
        <v>1</v>
      </c>
      <c r="H29" s="48"/>
      <c r="I29" s="48"/>
      <c r="J29" s="48"/>
      <c r="K29" s="51" t="s">
        <v>16</v>
      </c>
      <c r="L29" s="50" t="s">
        <v>28</v>
      </c>
      <c r="M29" s="52"/>
      <c r="N29" s="50" t="s">
        <v>116</v>
      </c>
      <c r="O29" s="50"/>
    </row>
    <row r="30" spans="1:15" s="53" customFormat="1" ht="14.25" customHeight="1" x14ac:dyDescent="0.2">
      <c r="A30" s="48">
        <v>2011</v>
      </c>
      <c r="B30" s="49">
        <v>42615</v>
      </c>
      <c r="C30" s="50" t="s">
        <v>29</v>
      </c>
      <c r="D30" s="48">
        <v>9</v>
      </c>
      <c r="E30" s="48">
        <v>55</v>
      </c>
      <c r="F30" s="48" t="s">
        <v>7</v>
      </c>
      <c r="G30" s="48"/>
      <c r="H30" s="48">
        <v>1</v>
      </c>
      <c r="I30" s="48"/>
      <c r="J30" s="48"/>
      <c r="K30" s="51" t="s">
        <v>21</v>
      </c>
      <c r="L30" s="50" t="s">
        <v>22</v>
      </c>
      <c r="M30" s="52" t="s">
        <v>134</v>
      </c>
      <c r="N30" s="50" t="s">
        <v>116</v>
      </c>
      <c r="O30" s="50"/>
    </row>
    <row r="31" spans="1:15" s="53" customFormat="1" ht="14.25" customHeight="1" x14ac:dyDescent="0.2">
      <c r="A31" s="48">
        <v>2012</v>
      </c>
      <c r="B31" s="49">
        <v>42613</v>
      </c>
      <c r="C31" s="50" t="s">
        <v>29</v>
      </c>
      <c r="D31" s="48">
        <v>8</v>
      </c>
      <c r="E31" s="48">
        <v>13</v>
      </c>
      <c r="F31" s="48" t="s">
        <v>7</v>
      </c>
      <c r="G31" s="48"/>
      <c r="H31" s="48">
        <v>1</v>
      </c>
      <c r="I31" s="48"/>
      <c r="J31" s="48"/>
      <c r="K31" s="51" t="s">
        <v>16</v>
      </c>
      <c r="L31" s="50" t="s">
        <v>28</v>
      </c>
      <c r="M31" s="52"/>
      <c r="N31" s="50" t="s">
        <v>116</v>
      </c>
      <c r="O31" s="50"/>
    </row>
    <row r="32" spans="1:15" s="53" customFormat="1" ht="14.25" customHeight="1" x14ac:dyDescent="0.2">
      <c r="A32" s="48">
        <v>2015</v>
      </c>
      <c r="B32" s="49">
        <v>42666</v>
      </c>
      <c r="C32" s="50" t="s">
        <v>29</v>
      </c>
      <c r="D32" s="48">
        <v>15</v>
      </c>
      <c r="E32" s="48">
        <v>30</v>
      </c>
      <c r="F32" s="48" t="s">
        <v>7</v>
      </c>
      <c r="G32" s="48"/>
      <c r="H32" s="48">
        <v>1</v>
      </c>
      <c r="I32" s="48"/>
      <c r="J32" s="48"/>
      <c r="K32" s="51" t="s">
        <v>21</v>
      </c>
      <c r="L32" s="50" t="s">
        <v>22</v>
      </c>
      <c r="M32" s="52" t="s">
        <v>134</v>
      </c>
      <c r="N32" s="50" t="s">
        <v>94</v>
      </c>
      <c r="O32" s="50"/>
    </row>
    <row r="33" spans="1:15" s="53" customFormat="1" ht="14.25" customHeight="1" x14ac:dyDescent="0.2">
      <c r="A33" s="48">
        <v>2016</v>
      </c>
      <c r="B33" s="49">
        <v>42664</v>
      </c>
      <c r="C33" s="50" t="s">
        <v>29</v>
      </c>
      <c r="D33" s="48">
        <v>14</v>
      </c>
      <c r="E33" s="48">
        <v>38</v>
      </c>
      <c r="F33" s="48" t="s">
        <v>7</v>
      </c>
      <c r="G33" s="48"/>
      <c r="H33" s="48">
        <v>1</v>
      </c>
      <c r="I33" s="48"/>
      <c r="J33" s="48"/>
      <c r="K33" s="51" t="s">
        <v>16</v>
      </c>
      <c r="L33" s="50" t="s">
        <v>28</v>
      </c>
      <c r="M33" s="52"/>
      <c r="N33" s="50" t="s">
        <v>94</v>
      </c>
      <c r="O33" s="50"/>
    </row>
    <row r="34" spans="1:15" s="53" customFormat="1" ht="14.25" customHeight="1" x14ac:dyDescent="0.2">
      <c r="A34" s="10"/>
      <c r="B34" s="11" t="s">
        <v>18</v>
      </c>
      <c r="C34" s="12" t="s">
        <v>18</v>
      </c>
      <c r="D34" s="10"/>
      <c r="E34" s="10"/>
      <c r="F34" s="10" t="str">
        <f>IF(D34="","",IF(D34&gt;E34,"W",IF(D34&lt;E34,"L","T")))</f>
        <v/>
      </c>
      <c r="G34" s="10" t="str">
        <f>IF(D34&gt;E34,1,"")</f>
        <v/>
      </c>
      <c r="H34" s="10" t="str">
        <f>IF(D34&lt;E34,1,"")</f>
        <v/>
      </c>
      <c r="I34" s="10" t="str">
        <f>IF(F34="T",1,"")</f>
        <v/>
      </c>
      <c r="J34" s="10"/>
      <c r="K34" s="13" t="s">
        <v>18</v>
      </c>
      <c r="L34" s="14" t="str">
        <f>IF(K34="Home","Clendenin","")</f>
        <v/>
      </c>
      <c r="M34" s="14"/>
      <c r="N34" s="12" t="s">
        <v>18</v>
      </c>
      <c r="O34" s="12"/>
    </row>
    <row r="35" spans="1:15" s="12" customFormat="1" ht="14.25" customHeight="1" x14ac:dyDescent="0.2">
      <c r="A35" s="15"/>
      <c r="B35" s="11"/>
      <c r="D35" s="16">
        <f>SUM(D2:D33)</f>
        <v>604</v>
      </c>
      <c r="E35" s="16">
        <f>SUM(E2:E33)</f>
        <v>488</v>
      </c>
      <c r="F35" s="16"/>
      <c r="G35" s="16">
        <f>SUM(G2:G33)</f>
        <v>18</v>
      </c>
      <c r="H35" s="16">
        <f>SUM(H2:H33)</f>
        <v>14</v>
      </c>
      <c r="I35" s="16">
        <f>SUM(I2:I33)</f>
        <v>0</v>
      </c>
      <c r="J35" s="17">
        <f>(G35+(I35/2))/(G35+H35+I35)</f>
        <v>0.5625</v>
      </c>
      <c r="K35" s="13"/>
      <c r="L35" s="18"/>
      <c r="M35" s="14"/>
    </row>
    <row r="36" spans="1:15" s="12" customFormat="1" ht="14.25" customHeight="1" x14ac:dyDescent="0.2">
      <c r="A36" s="15"/>
      <c r="B36" s="11"/>
      <c r="D36" s="19">
        <f>AVERAGE(D2:D33)</f>
        <v>18.875</v>
      </c>
      <c r="E36" s="19">
        <f>AVERAGE(E2:E33)</f>
        <v>15.25</v>
      </c>
      <c r="F36" s="19">
        <f>D36-E36</f>
        <v>3.625</v>
      </c>
      <c r="G36" s="10"/>
      <c r="H36" s="10"/>
      <c r="I36" s="10"/>
      <c r="J36" s="10"/>
      <c r="K36" s="13"/>
      <c r="L36" s="18"/>
      <c r="M36" s="14"/>
    </row>
    <row r="37" spans="1:15" s="12" customFormat="1" ht="14.25" customHeight="1" x14ac:dyDescent="0.2">
      <c r="A37" s="10"/>
      <c r="B37" s="11"/>
      <c r="D37" s="10"/>
      <c r="E37" s="10"/>
      <c r="F37" s="10"/>
      <c r="G37" s="10"/>
      <c r="H37" s="10"/>
      <c r="I37" s="10"/>
      <c r="J37" s="10"/>
      <c r="K37" s="13"/>
      <c r="L37" s="18"/>
      <c r="M37" s="14"/>
    </row>
  </sheetData>
  <conditionalFormatting sqref="F36">
    <cfRule type="cellIs" dxfId="1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ySplit="1" topLeftCell="A2" activePane="bottomLeft" state="frozen"/>
      <selection pane="bottomLeft" activeCell="C31" sqref="C3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1996</v>
      </c>
      <c r="B2" s="49">
        <v>42675</v>
      </c>
      <c r="C2" s="50" t="s">
        <v>88</v>
      </c>
      <c r="D2" s="48">
        <v>0</v>
      </c>
      <c r="E2" s="48">
        <v>24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89</v>
      </c>
      <c r="O2" s="50"/>
    </row>
    <row r="3" spans="1:15" s="53" customFormat="1" ht="14.25" customHeight="1" x14ac:dyDescent="0.2">
      <c r="A3" s="48">
        <v>1997</v>
      </c>
      <c r="B3" s="49">
        <v>42674</v>
      </c>
      <c r="C3" s="50" t="s">
        <v>88</v>
      </c>
      <c r="D3" s="48">
        <v>14</v>
      </c>
      <c r="E3" s="48">
        <v>13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40</v>
      </c>
      <c r="M3" s="52"/>
      <c r="N3" s="50" t="s">
        <v>89</v>
      </c>
      <c r="O3" s="50"/>
    </row>
    <row r="4" spans="1:15" s="53" customFormat="1" ht="14.25" customHeight="1" x14ac:dyDescent="0.2">
      <c r="A4" s="48">
        <v>1998</v>
      </c>
      <c r="B4" s="49">
        <v>42673</v>
      </c>
      <c r="C4" s="50" t="s">
        <v>88</v>
      </c>
      <c r="D4" s="48">
        <v>42</v>
      </c>
      <c r="E4" s="48">
        <v>22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93</v>
      </c>
      <c r="O4" s="50"/>
    </row>
    <row r="5" spans="1:15" s="53" customFormat="1" ht="14.25" customHeight="1" x14ac:dyDescent="0.2">
      <c r="A5" s="48">
        <v>1999</v>
      </c>
      <c r="B5" s="49">
        <v>42644</v>
      </c>
      <c r="C5" s="50" t="s">
        <v>88</v>
      </c>
      <c r="D5" s="48">
        <v>19</v>
      </c>
      <c r="E5" s="48">
        <v>0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40</v>
      </c>
      <c r="M5" s="52"/>
      <c r="N5" s="50" t="s">
        <v>94</v>
      </c>
      <c r="O5" s="50"/>
    </row>
    <row r="6" spans="1:15" s="53" customFormat="1" ht="14.25" customHeight="1" x14ac:dyDescent="0.2">
      <c r="A6" s="48">
        <v>2000</v>
      </c>
      <c r="B6" s="49">
        <v>42641</v>
      </c>
      <c r="C6" s="50" t="s">
        <v>88</v>
      </c>
      <c r="D6" s="48">
        <v>61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21</v>
      </c>
      <c r="L6" s="50" t="s">
        <v>22</v>
      </c>
      <c r="M6" s="52"/>
      <c r="N6" s="50" t="s">
        <v>94</v>
      </c>
      <c r="O6" s="50"/>
    </row>
    <row r="7" spans="1:15" s="53" customFormat="1" ht="14.25" customHeight="1" x14ac:dyDescent="0.2">
      <c r="A7" s="48">
        <v>2001</v>
      </c>
      <c r="B7" s="49">
        <v>42641</v>
      </c>
      <c r="C7" s="50" t="s">
        <v>88</v>
      </c>
      <c r="D7" s="48">
        <v>42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40</v>
      </c>
      <c r="M7" s="52"/>
      <c r="N7" s="50" t="s">
        <v>98</v>
      </c>
      <c r="O7" s="50"/>
    </row>
    <row r="8" spans="1:15" s="53" customFormat="1" ht="14.25" customHeight="1" x14ac:dyDescent="0.2">
      <c r="A8" s="48">
        <v>2001</v>
      </c>
      <c r="B8" s="49">
        <v>42669</v>
      </c>
      <c r="C8" s="50" t="s">
        <v>88</v>
      </c>
      <c r="D8" s="48">
        <v>56</v>
      </c>
      <c r="E8" s="48">
        <v>8</v>
      </c>
      <c r="F8" s="48" t="s">
        <v>6</v>
      </c>
      <c r="G8" s="48">
        <v>1</v>
      </c>
      <c r="H8" s="48"/>
      <c r="I8" s="48"/>
      <c r="J8" s="48"/>
      <c r="K8" s="51" t="s">
        <v>21</v>
      </c>
      <c r="L8" s="50" t="s">
        <v>22</v>
      </c>
      <c r="M8" s="52"/>
      <c r="N8" s="50" t="s">
        <v>98</v>
      </c>
      <c r="O8" s="50"/>
    </row>
    <row r="9" spans="1:15" s="53" customFormat="1" ht="14.25" customHeight="1" x14ac:dyDescent="0.2">
      <c r="A9" s="48">
        <v>2002</v>
      </c>
      <c r="B9" s="49">
        <v>42641</v>
      </c>
      <c r="C9" s="50" t="s">
        <v>88</v>
      </c>
      <c r="D9" s="48">
        <v>34</v>
      </c>
      <c r="E9" s="48">
        <v>6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/>
      <c r="N9" s="50" t="s">
        <v>98</v>
      </c>
      <c r="O9" s="50"/>
    </row>
    <row r="10" spans="1:15" s="53" customFormat="1" ht="14.25" customHeight="1" x14ac:dyDescent="0.2">
      <c r="A10" s="48">
        <v>2002</v>
      </c>
      <c r="B10" s="49">
        <v>42675</v>
      </c>
      <c r="C10" s="50" t="s">
        <v>88</v>
      </c>
      <c r="D10" s="48">
        <v>14</v>
      </c>
      <c r="E10" s="48">
        <v>13</v>
      </c>
      <c r="F10" s="48" t="s">
        <v>6</v>
      </c>
      <c r="G10" s="48">
        <v>1</v>
      </c>
      <c r="H10" s="48"/>
      <c r="I10" s="48"/>
      <c r="J10" s="48"/>
      <c r="K10" s="51"/>
      <c r="L10" s="50"/>
      <c r="M10" s="52"/>
      <c r="N10" s="50" t="s">
        <v>98</v>
      </c>
      <c r="O10" s="50" t="s">
        <v>61</v>
      </c>
    </row>
    <row r="11" spans="1:15" s="53" customFormat="1" ht="14.25" customHeight="1" x14ac:dyDescent="0.2">
      <c r="A11" s="48">
        <v>2003</v>
      </c>
      <c r="B11" s="49">
        <v>42640</v>
      </c>
      <c r="C11" s="50" t="s">
        <v>88</v>
      </c>
      <c r="D11" s="48">
        <v>0</v>
      </c>
      <c r="E11" s="48">
        <v>9</v>
      </c>
      <c r="F11" s="48" t="s">
        <v>7</v>
      </c>
      <c r="G11" s="48"/>
      <c r="H11" s="48">
        <v>1</v>
      </c>
      <c r="I11" s="48"/>
      <c r="J11" s="48"/>
      <c r="K11" s="51"/>
      <c r="L11" s="50"/>
      <c r="M11" s="52"/>
      <c r="N11" s="50" t="s">
        <v>98</v>
      </c>
      <c r="O11" s="50"/>
    </row>
    <row r="12" spans="1:15" s="53" customFormat="1" ht="14.25" customHeight="1" x14ac:dyDescent="0.2">
      <c r="A12" s="48">
        <v>2003</v>
      </c>
      <c r="B12" s="49">
        <v>42667</v>
      </c>
      <c r="C12" s="50" t="s">
        <v>88</v>
      </c>
      <c r="D12" s="48">
        <v>47</v>
      </c>
      <c r="E12" s="48">
        <v>9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/>
      <c r="N12" s="50" t="s">
        <v>98</v>
      </c>
      <c r="O12" s="50"/>
    </row>
    <row r="13" spans="1:15" s="53" customFormat="1" ht="14.25" customHeight="1" x14ac:dyDescent="0.2">
      <c r="A13" s="48">
        <v>2004</v>
      </c>
      <c r="B13" s="49">
        <v>42672</v>
      </c>
      <c r="C13" s="50" t="s">
        <v>88</v>
      </c>
      <c r="D13" s="48">
        <v>41</v>
      </c>
      <c r="E13" s="48">
        <v>13</v>
      </c>
      <c r="F13" s="48" t="s">
        <v>6</v>
      </c>
      <c r="G13" s="48">
        <v>1</v>
      </c>
      <c r="H13" s="48"/>
      <c r="I13" s="48"/>
      <c r="J13" s="48"/>
      <c r="K13" s="51" t="s">
        <v>16</v>
      </c>
      <c r="L13" s="50" t="s">
        <v>40</v>
      </c>
      <c r="M13" s="52"/>
      <c r="N13" s="50" t="s">
        <v>98</v>
      </c>
      <c r="O13" s="50"/>
    </row>
    <row r="14" spans="1:15" s="53" customFormat="1" ht="14.25" customHeight="1" x14ac:dyDescent="0.2">
      <c r="A14" s="48">
        <v>2005</v>
      </c>
      <c r="B14" s="49">
        <v>42636</v>
      </c>
      <c r="C14" s="50" t="s">
        <v>88</v>
      </c>
      <c r="D14" s="48">
        <v>28</v>
      </c>
      <c r="E14" s="48">
        <v>31</v>
      </c>
      <c r="F14" s="48" t="s">
        <v>7</v>
      </c>
      <c r="G14" s="48"/>
      <c r="H14" s="48">
        <v>1</v>
      </c>
      <c r="I14" s="48"/>
      <c r="J14" s="48"/>
      <c r="K14" s="51" t="s">
        <v>16</v>
      </c>
      <c r="L14" s="50" t="s">
        <v>40</v>
      </c>
      <c r="M14" s="52"/>
      <c r="N14" s="50" t="s">
        <v>105</v>
      </c>
      <c r="O14" s="50"/>
    </row>
    <row r="15" spans="1:15" s="53" customFormat="1" ht="14.25" customHeight="1" x14ac:dyDescent="0.2">
      <c r="A15" s="48">
        <v>2006</v>
      </c>
      <c r="B15" s="49">
        <v>42635</v>
      </c>
      <c r="C15" s="50" t="s">
        <v>88</v>
      </c>
      <c r="D15" s="48">
        <v>13</v>
      </c>
      <c r="E15" s="48">
        <v>14</v>
      </c>
      <c r="F15" s="48" t="s">
        <v>7</v>
      </c>
      <c r="G15" s="48"/>
      <c r="H15" s="48">
        <v>1</v>
      </c>
      <c r="I15" s="48"/>
      <c r="J15" s="48"/>
      <c r="K15" s="51" t="s">
        <v>21</v>
      </c>
      <c r="L15" s="50" t="s">
        <v>22</v>
      </c>
      <c r="M15" s="52"/>
      <c r="N15" s="50" t="s">
        <v>105</v>
      </c>
      <c r="O15" s="50"/>
    </row>
    <row r="16" spans="1:15" s="53" customFormat="1" ht="14.25" customHeight="1" x14ac:dyDescent="0.2">
      <c r="A16" s="48">
        <v>2007</v>
      </c>
      <c r="B16" s="49">
        <v>42648</v>
      </c>
      <c r="C16" s="50" t="s">
        <v>88</v>
      </c>
      <c r="D16" s="48">
        <v>39</v>
      </c>
      <c r="E16" s="48">
        <v>6</v>
      </c>
      <c r="F16" s="48" t="s">
        <v>6</v>
      </c>
      <c r="G16" s="48">
        <v>1</v>
      </c>
      <c r="H16" s="48"/>
      <c r="I16" s="48"/>
      <c r="J16" s="48"/>
      <c r="K16" s="51" t="s">
        <v>16</v>
      </c>
      <c r="L16" s="50" t="s">
        <v>40</v>
      </c>
      <c r="M16" s="52"/>
      <c r="N16" s="50" t="s">
        <v>105</v>
      </c>
      <c r="O16" s="50"/>
    </row>
    <row r="17" spans="1:15" s="53" customFormat="1" ht="14.25" customHeight="1" x14ac:dyDescent="0.2">
      <c r="A17" s="48">
        <v>2008</v>
      </c>
      <c r="B17" s="49">
        <v>42646</v>
      </c>
      <c r="C17" s="50" t="s">
        <v>88</v>
      </c>
      <c r="D17" s="48">
        <v>28</v>
      </c>
      <c r="E17" s="48">
        <v>14</v>
      </c>
      <c r="F17" s="48" t="s">
        <v>6</v>
      </c>
      <c r="G17" s="48">
        <v>1</v>
      </c>
      <c r="H17" s="48"/>
      <c r="I17" s="48"/>
      <c r="J17" s="48"/>
      <c r="K17" s="51" t="s">
        <v>21</v>
      </c>
      <c r="L17" s="50" t="s">
        <v>22</v>
      </c>
      <c r="M17" s="52" t="s">
        <v>134</v>
      </c>
      <c r="N17" s="50" t="s">
        <v>105</v>
      </c>
      <c r="O17" s="50"/>
    </row>
    <row r="18" spans="1:15" s="53" customFormat="1" ht="14.25" customHeight="1" x14ac:dyDescent="0.2">
      <c r="A18" s="48">
        <v>2011</v>
      </c>
      <c r="B18" s="49">
        <v>42643</v>
      </c>
      <c r="C18" s="50" t="s">
        <v>88</v>
      </c>
      <c r="D18" s="48">
        <v>12</v>
      </c>
      <c r="E18" s="48">
        <v>56</v>
      </c>
      <c r="F18" s="48" t="s">
        <v>7</v>
      </c>
      <c r="G18" s="48"/>
      <c r="H18" s="48">
        <v>1</v>
      </c>
      <c r="I18" s="48"/>
      <c r="J18" s="48"/>
      <c r="K18" s="51" t="s">
        <v>21</v>
      </c>
      <c r="L18" s="50" t="s">
        <v>22</v>
      </c>
      <c r="M18" s="52" t="s">
        <v>134</v>
      </c>
      <c r="N18" s="50" t="s">
        <v>116</v>
      </c>
      <c r="O18" s="50"/>
    </row>
    <row r="19" spans="1:15" s="53" customFormat="1" ht="14.25" customHeight="1" x14ac:dyDescent="0.2">
      <c r="A19" s="48">
        <v>2012</v>
      </c>
      <c r="B19" s="49">
        <v>42641</v>
      </c>
      <c r="C19" s="50" t="s">
        <v>88</v>
      </c>
      <c r="D19" s="48">
        <v>14</v>
      </c>
      <c r="E19" s="48">
        <v>30</v>
      </c>
      <c r="F19" s="48" t="s">
        <v>7</v>
      </c>
      <c r="G19" s="48"/>
      <c r="H19" s="48">
        <v>1</v>
      </c>
      <c r="I19" s="48"/>
      <c r="J19" s="48"/>
      <c r="K19" s="51" t="s">
        <v>16</v>
      </c>
      <c r="L19" s="50" t="s">
        <v>40</v>
      </c>
      <c r="M19" s="52"/>
      <c r="N19" s="50" t="s">
        <v>116</v>
      </c>
      <c r="O19" s="50"/>
    </row>
    <row r="20" spans="1:15" s="53" customFormat="1" ht="14.25" customHeight="1" x14ac:dyDescent="0.2">
      <c r="A20" s="48">
        <v>2013</v>
      </c>
      <c r="B20" s="49">
        <v>42633</v>
      </c>
      <c r="C20" s="50" t="s">
        <v>88</v>
      </c>
      <c r="D20" s="48">
        <v>26</v>
      </c>
      <c r="E20" s="48">
        <v>7</v>
      </c>
      <c r="F20" s="48" t="s">
        <v>6</v>
      </c>
      <c r="G20" s="48">
        <v>1</v>
      </c>
      <c r="H20" s="48"/>
      <c r="I20" s="48"/>
      <c r="J20" s="48"/>
      <c r="K20" s="51" t="s">
        <v>21</v>
      </c>
      <c r="L20" s="50" t="s">
        <v>22</v>
      </c>
      <c r="M20" s="52" t="s">
        <v>134</v>
      </c>
      <c r="N20" s="50" t="s">
        <v>94</v>
      </c>
      <c r="O20" s="50"/>
    </row>
    <row r="21" spans="1:15" s="53" customFormat="1" ht="14.25" customHeight="1" x14ac:dyDescent="0.2">
      <c r="A21" s="48">
        <v>2014</v>
      </c>
      <c r="B21" s="49">
        <v>42632</v>
      </c>
      <c r="C21" s="50" t="s">
        <v>88</v>
      </c>
      <c r="D21" s="48">
        <v>13</v>
      </c>
      <c r="E21" s="48">
        <v>3</v>
      </c>
      <c r="F21" s="48" t="s">
        <v>6</v>
      </c>
      <c r="G21" s="48">
        <v>1</v>
      </c>
      <c r="H21" s="48"/>
      <c r="I21" s="48"/>
      <c r="J21" s="48"/>
      <c r="K21" s="51" t="s">
        <v>16</v>
      </c>
      <c r="L21" s="50" t="s">
        <v>40</v>
      </c>
      <c r="M21" s="52"/>
      <c r="N21" s="50" t="s">
        <v>94</v>
      </c>
      <c r="O21" s="50"/>
    </row>
    <row r="22" spans="1:15" s="53" customFormat="1" ht="14.25" customHeight="1" x14ac:dyDescent="0.2">
      <c r="A22" s="48">
        <v>2015</v>
      </c>
      <c r="B22" s="49">
        <v>42624</v>
      </c>
      <c r="C22" s="50" t="s">
        <v>88</v>
      </c>
      <c r="D22" s="48">
        <v>14</v>
      </c>
      <c r="E22" s="48">
        <v>12</v>
      </c>
      <c r="F22" s="48" t="s">
        <v>6</v>
      </c>
      <c r="G22" s="48">
        <v>1</v>
      </c>
      <c r="H22" s="48"/>
      <c r="I22" s="48"/>
      <c r="J22" s="48"/>
      <c r="K22" s="51" t="s">
        <v>21</v>
      </c>
      <c r="L22" s="50" t="s">
        <v>22</v>
      </c>
      <c r="M22" s="52" t="s">
        <v>134</v>
      </c>
      <c r="N22" s="50" t="s">
        <v>94</v>
      </c>
      <c r="O22" s="50"/>
    </row>
    <row r="23" spans="1:15" s="53" customFormat="1" ht="14.25" customHeight="1" x14ac:dyDescent="0.2">
      <c r="A23" s="48">
        <v>2016</v>
      </c>
      <c r="B23" s="49">
        <v>42622</v>
      </c>
      <c r="C23" s="50" t="s">
        <v>88</v>
      </c>
      <c r="D23" s="48">
        <v>28</v>
      </c>
      <c r="E23" s="48">
        <v>34</v>
      </c>
      <c r="F23" s="48" t="s">
        <v>7</v>
      </c>
      <c r="G23" s="48"/>
      <c r="H23" s="48">
        <v>1</v>
      </c>
      <c r="I23" s="48"/>
      <c r="J23" s="48"/>
      <c r="K23" s="51" t="s">
        <v>16</v>
      </c>
      <c r="L23" s="50" t="s">
        <v>40</v>
      </c>
      <c r="M23" s="52" t="s">
        <v>135</v>
      </c>
      <c r="N23" s="50" t="s">
        <v>94</v>
      </c>
      <c r="O23" s="50"/>
    </row>
    <row r="24" spans="1:15" s="53" customFormat="1" ht="14.25" customHeight="1" x14ac:dyDescent="0.2">
      <c r="A24" s="10"/>
      <c r="B24" s="11" t="s">
        <v>18</v>
      </c>
      <c r="C24" s="12" t="s">
        <v>18</v>
      </c>
      <c r="D24" s="10"/>
      <c r="E24" s="10"/>
      <c r="F24" s="10" t="str">
        <f>IF(D24="","",IF(D24&gt;E24,"W",IF(D24&lt;E24,"L","T")))</f>
        <v/>
      </c>
      <c r="G24" s="10" t="str">
        <f>IF(D24&gt;E24,1,"")</f>
        <v/>
      </c>
      <c r="H24" s="10" t="str">
        <f>IF(D24&lt;E24,1,"")</f>
        <v/>
      </c>
      <c r="I24" s="10" t="str">
        <f>IF(F24="T",1,"")</f>
        <v/>
      </c>
      <c r="J24" s="10"/>
      <c r="K24" s="13" t="s">
        <v>18</v>
      </c>
      <c r="L24" s="14" t="str">
        <f>IF(K24="Home","Clendenin","")</f>
        <v/>
      </c>
      <c r="M24" s="14"/>
      <c r="N24" s="12" t="s">
        <v>18</v>
      </c>
      <c r="O24" s="12"/>
    </row>
    <row r="25" spans="1:15" s="12" customFormat="1" ht="14.25" customHeight="1" x14ac:dyDescent="0.2">
      <c r="A25" s="15"/>
      <c r="B25" s="11"/>
      <c r="D25" s="16">
        <f>SUM(D2:D23)</f>
        <v>585</v>
      </c>
      <c r="E25" s="16">
        <f>SUM(E2:E23)</f>
        <v>324</v>
      </c>
      <c r="F25" s="16"/>
      <c r="G25" s="16">
        <f>SUM(G2:G23)</f>
        <v>15</v>
      </c>
      <c r="H25" s="16">
        <f>SUM(H2:H23)</f>
        <v>7</v>
      </c>
      <c r="I25" s="16">
        <f>SUM(I2:I23)</f>
        <v>0</v>
      </c>
      <c r="J25" s="17">
        <f>(G25+(I25/2))/(G25+H25+I25)</f>
        <v>0.68181818181818177</v>
      </c>
      <c r="K25" s="13"/>
      <c r="L25" s="18"/>
      <c r="M25" s="14"/>
    </row>
    <row r="26" spans="1:15" s="12" customFormat="1" ht="14.25" customHeight="1" x14ac:dyDescent="0.2">
      <c r="A26" s="15"/>
      <c r="B26" s="11"/>
      <c r="D26" s="19">
        <f>AVERAGE(D2:D23)</f>
        <v>26.59090909090909</v>
      </c>
      <c r="E26" s="19">
        <f>AVERAGE(E2:E23)</f>
        <v>14.727272727272727</v>
      </c>
      <c r="F26" s="19">
        <f>D26-E26</f>
        <v>11.863636363636363</v>
      </c>
      <c r="G26" s="10"/>
      <c r="H26" s="10"/>
      <c r="I26" s="10"/>
      <c r="J26" s="10"/>
      <c r="K26" s="13"/>
      <c r="L26" s="18"/>
      <c r="M26" s="14"/>
    </row>
    <row r="27" spans="1:15" s="12" customFormat="1" ht="14.25" customHeight="1" x14ac:dyDescent="0.2">
      <c r="A27" s="10"/>
      <c r="B27" s="11"/>
      <c r="D27" s="10"/>
      <c r="E27" s="10"/>
      <c r="F27" s="10"/>
      <c r="G27" s="10"/>
      <c r="H27" s="10"/>
      <c r="I27" s="10"/>
      <c r="J27" s="10"/>
      <c r="K27" s="13"/>
      <c r="L27" s="18"/>
      <c r="M27" s="14"/>
    </row>
  </sheetData>
  <conditionalFormatting sqref="F26">
    <cfRule type="cellIs" dxfId="1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ySplit="1" topLeftCell="A14" activePane="bottomLeft" state="frozen"/>
      <selection pane="bottomLeft" activeCell="C44" sqref="C44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1984</v>
      </c>
      <c r="B2" s="49">
        <v>42662</v>
      </c>
      <c r="C2" s="50" t="s">
        <v>48</v>
      </c>
      <c r="D2" s="48">
        <v>23</v>
      </c>
      <c r="E2" s="48">
        <v>0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48">
        <v>1985</v>
      </c>
      <c r="B3" s="49">
        <v>42661</v>
      </c>
      <c r="C3" s="50" t="s">
        <v>48</v>
      </c>
      <c r="D3" s="48">
        <v>15</v>
      </c>
      <c r="E3" s="48">
        <v>21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40</v>
      </c>
      <c r="M3" s="52"/>
      <c r="N3" s="50" t="s">
        <v>19</v>
      </c>
      <c r="O3" s="50"/>
    </row>
    <row r="4" spans="1:15" s="53" customFormat="1" ht="14.25" customHeight="1" x14ac:dyDescent="0.2">
      <c r="A4" s="48">
        <v>1986</v>
      </c>
      <c r="B4" s="49">
        <v>42660</v>
      </c>
      <c r="C4" s="50" t="s">
        <v>48</v>
      </c>
      <c r="D4" s="48">
        <v>20</v>
      </c>
      <c r="E4" s="48">
        <v>7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1987</v>
      </c>
      <c r="B5" s="49">
        <v>42659</v>
      </c>
      <c r="C5" s="50" t="s">
        <v>48</v>
      </c>
      <c r="D5" s="48">
        <v>21</v>
      </c>
      <c r="E5" s="48">
        <v>17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40</v>
      </c>
      <c r="M5" s="52"/>
      <c r="N5" s="50" t="s">
        <v>19</v>
      </c>
      <c r="O5" s="50"/>
    </row>
    <row r="6" spans="1:15" s="53" customFormat="1" ht="14.25" customHeight="1" x14ac:dyDescent="0.2">
      <c r="A6" s="48">
        <v>1988</v>
      </c>
      <c r="B6" s="49">
        <v>42665</v>
      </c>
      <c r="C6" s="50" t="s">
        <v>48</v>
      </c>
      <c r="D6" s="48">
        <v>3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21</v>
      </c>
      <c r="L6" s="50" t="s">
        <v>22</v>
      </c>
      <c r="M6" s="52"/>
      <c r="N6" s="50" t="s">
        <v>19</v>
      </c>
      <c r="O6" s="50" t="s">
        <v>61</v>
      </c>
    </row>
    <row r="7" spans="1:15" s="53" customFormat="1" ht="14.25" customHeight="1" x14ac:dyDescent="0.2">
      <c r="A7" s="48">
        <v>1989</v>
      </c>
      <c r="B7" s="49">
        <v>42663</v>
      </c>
      <c r="C7" s="50" t="s">
        <v>48</v>
      </c>
      <c r="D7" s="48">
        <v>28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40</v>
      </c>
      <c r="M7" s="52"/>
      <c r="N7" s="50" t="s">
        <v>19</v>
      </c>
      <c r="O7" s="50"/>
    </row>
    <row r="8" spans="1:15" s="53" customFormat="1" ht="14.25" customHeight="1" x14ac:dyDescent="0.2">
      <c r="A8" s="48">
        <v>1990</v>
      </c>
      <c r="B8" s="49">
        <v>42648</v>
      </c>
      <c r="C8" s="50" t="s">
        <v>48</v>
      </c>
      <c r="D8" s="48">
        <v>14</v>
      </c>
      <c r="E8" s="48">
        <v>7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40</v>
      </c>
      <c r="M8" s="52"/>
      <c r="N8" s="50" t="s">
        <v>19</v>
      </c>
      <c r="O8" s="50"/>
    </row>
    <row r="9" spans="1:15" s="53" customFormat="1" ht="14.25" customHeight="1" x14ac:dyDescent="0.2">
      <c r="A9" s="48">
        <v>1991</v>
      </c>
      <c r="B9" s="49">
        <v>42647</v>
      </c>
      <c r="C9" s="50" t="s">
        <v>48</v>
      </c>
      <c r="D9" s="48">
        <v>21</v>
      </c>
      <c r="E9" s="48">
        <v>27</v>
      </c>
      <c r="F9" s="48" t="s">
        <v>7</v>
      </c>
      <c r="G9" s="48"/>
      <c r="H9" s="48">
        <v>1</v>
      </c>
      <c r="I9" s="48"/>
      <c r="J9" s="48"/>
      <c r="K9" s="51" t="s">
        <v>21</v>
      </c>
      <c r="L9" s="50" t="s">
        <v>22</v>
      </c>
      <c r="M9" s="52"/>
      <c r="N9" s="50" t="s">
        <v>79</v>
      </c>
      <c r="O9" s="50"/>
    </row>
    <row r="10" spans="1:15" s="53" customFormat="1" ht="14.25" customHeight="1" x14ac:dyDescent="0.2">
      <c r="A10" s="48">
        <v>1992</v>
      </c>
      <c r="B10" s="49">
        <v>42652</v>
      </c>
      <c r="C10" s="50" t="s">
        <v>48</v>
      </c>
      <c r="D10" s="48">
        <v>7</v>
      </c>
      <c r="E10" s="48">
        <v>21</v>
      </c>
      <c r="F10" s="48" t="s">
        <v>7</v>
      </c>
      <c r="G10" s="48"/>
      <c r="H10" s="48">
        <v>1</v>
      </c>
      <c r="I10" s="48"/>
      <c r="J10" s="48"/>
      <c r="K10" s="51" t="s">
        <v>16</v>
      </c>
      <c r="L10" s="50" t="s">
        <v>40</v>
      </c>
      <c r="M10" s="52"/>
      <c r="N10" s="50" t="s">
        <v>79</v>
      </c>
      <c r="O10" s="50"/>
    </row>
    <row r="11" spans="1:15" s="53" customFormat="1" ht="14.25" customHeight="1" x14ac:dyDescent="0.2">
      <c r="A11" s="48">
        <v>1993</v>
      </c>
      <c r="B11" s="49">
        <v>42651</v>
      </c>
      <c r="C11" s="50" t="s">
        <v>48</v>
      </c>
      <c r="D11" s="48">
        <v>0</v>
      </c>
      <c r="E11" s="48">
        <v>10</v>
      </c>
      <c r="F11" s="48" t="s">
        <v>7</v>
      </c>
      <c r="G11" s="48"/>
      <c r="H11" s="48">
        <v>1</v>
      </c>
      <c r="I11" s="48"/>
      <c r="J11" s="48"/>
      <c r="K11" s="51" t="s">
        <v>21</v>
      </c>
      <c r="L11" s="50" t="s">
        <v>22</v>
      </c>
      <c r="M11" s="52"/>
      <c r="N11" s="50" t="s">
        <v>85</v>
      </c>
      <c r="O11" s="50"/>
    </row>
    <row r="12" spans="1:15" s="53" customFormat="1" ht="14.25" customHeight="1" x14ac:dyDescent="0.2">
      <c r="A12" s="48">
        <v>1994</v>
      </c>
      <c r="B12" s="49">
        <v>42650</v>
      </c>
      <c r="C12" s="50" t="s">
        <v>48</v>
      </c>
      <c r="D12" s="48">
        <v>7</v>
      </c>
      <c r="E12" s="48">
        <v>24</v>
      </c>
      <c r="F12" s="48" t="s">
        <v>7</v>
      </c>
      <c r="G12" s="48"/>
      <c r="H12" s="48">
        <v>1</v>
      </c>
      <c r="I12" s="48"/>
      <c r="J12" s="48"/>
      <c r="K12" s="51" t="s">
        <v>16</v>
      </c>
      <c r="L12" s="50" t="s">
        <v>40</v>
      </c>
      <c r="M12" s="52"/>
      <c r="N12" s="50" t="s">
        <v>85</v>
      </c>
      <c r="O12" s="50"/>
    </row>
    <row r="13" spans="1:15" s="53" customFormat="1" ht="14.25" customHeight="1" x14ac:dyDescent="0.2">
      <c r="A13" s="48">
        <v>1995</v>
      </c>
      <c r="B13" s="49">
        <v>42649</v>
      </c>
      <c r="C13" s="50" t="s">
        <v>48</v>
      </c>
      <c r="D13" s="48">
        <v>30</v>
      </c>
      <c r="E13" s="48">
        <v>7</v>
      </c>
      <c r="F13" s="48" t="s">
        <v>6</v>
      </c>
      <c r="G13" s="48">
        <v>1</v>
      </c>
      <c r="H13" s="48"/>
      <c r="I13" s="48"/>
      <c r="J13" s="48"/>
      <c r="K13" s="51" t="s">
        <v>21</v>
      </c>
      <c r="L13" s="50" t="s">
        <v>22</v>
      </c>
      <c r="M13" s="52"/>
      <c r="N13" s="50" t="s">
        <v>85</v>
      </c>
      <c r="O13" s="50"/>
    </row>
    <row r="14" spans="1:15" s="53" customFormat="1" ht="14.25" customHeight="1" x14ac:dyDescent="0.2">
      <c r="A14" s="48">
        <v>1996</v>
      </c>
      <c r="B14" s="49">
        <v>42654</v>
      </c>
      <c r="C14" s="50" t="s">
        <v>48</v>
      </c>
      <c r="D14" s="48">
        <v>6</v>
      </c>
      <c r="E14" s="48">
        <v>20</v>
      </c>
      <c r="F14" s="48" t="s">
        <v>7</v>
      </c>
      <c r="G14" s="48"/>
      <c r="H14" s="48">
        <v>1</v>
      </c>
      <c r="I14" s="48"/>
      <c r="J14" s="48"/>
      <c r="K14" s="51" t="s">
        <v>16</v>
      </c>
      <c r="L14" s="50" t="s">
        <v>40</v>
      </c>
      <c r="M14" s="52"/>
      <c r="N14" s="50" t="s">
        <v>89</v>
      </c>
      <c r="O14" s="50"/>
    </row>
    <row r="15" spans="1:15" s="53" customFormat="1" ht="14.25" customHeight="1" x14ac:dyDescent="0.2">
      <c r="A15" s="48">
        <v>1997</v>
      </c>
      <c r="B15" s="49">
        <v>42653</v>
      </c>
      <c r="C15" s="50" t="s">
        <v>48</v>
      </c>
      <c r="D15" s="48">
        <v>38</v>
      </c>
      <c r="E15" s="48">
        <v>0</v>
      </c>
      <c r="F15" s="48" t="s">
        <v>6</v>
      </c>
      <c r="G15" s="48">
        <v>1</v>
      </c>
      <c r="H15" s="48"/>
      <c r="I15" s="48"/>
      <c r="J15" s="48"/>
      <c r="K15" s="51" t="s">
        <v>21</v>
      </c>
      <c r="L15" s="50" t="s">
        <v>22</v>
      </c>
      <c r="M15" s="52"/>
      <c r="N15" s="50" t="s">
        <v>89</v>
      </c>
      <c r="O15" s="50"/>
    </row>
    <row r="16" spans="1:15" s="53" customFormat="1" ht="14.25" customHeight="1" x14ac:dyDescent="0.2">
      <c r="A16" s="48">
        <v>1998</v>
      </c>
      <c r="B16" s="49">
        <v>42651</v>
      </c>
      <c r="C16" s="50" t="s">
        <v>48</v>
      </c>
      <c r="D16" s="48">
        <v>15</v>
      </c>
      <c r="E16" s="48">
        <v>0</v>
      </c>
      <c r="F16" s="48" t="s">
        <v>6</v>
      </c>
      <c r="G16" s="48">
        <v>1</v>
      </c>
      <c r="H16" s="48"/>
      <c r="I16" s="48"/>
      <c r="J16" s="48"/>
      <c r="K16" s="51" t="s">
        <v>16</v>
      </c>
      <c r="L16" s="50" t="s">
        <v>40</v>
      </c>
      <c r="M16" s="52"/>
      <c r="N16" s="50" t="s">
        <v>93</v>
      </c>
      <c r="O16" s="50"/>
    </row>
    <row r="17" spans="1:15" s="53" customFormat="1" ht="14.25" customHeight="1" x14ac:dyDescent="0.2">
      <c r="A17" s="48">
        <v>1999</v>
      </c>
      <c r="B17" s="49">
        <v>42658</v>
      </c>
      <c r="C17" s="50" t="s">
        <v>48</v>
      </c>
      <c r="D17" s="48">
        <v>0</v>
      </c>
      <c r="E17" s="48">
        <v>34</v>
      </c>
      <c r="F17" s="48" t="s">
        <v>7</v>
      </c>
      <c r="G17" s="48"/>
      <c r="H17" s="48">
        <v>1</v>
      </c>
      <c r="I17" s="48"/>
      <c r="J17" s="48"/>
      <c r="K17" s="51" t="s">
        <v>21</v>
      </c>
      <c r="L17" s="50" t="s">
        <v>22</v>
      </c>
      <c r="M17" s="52"/>
      <c r="N17" s="50" t="s">
        <v>94</v>
      </c>
      <c r="O17" s="50"/>
    </row>
    <row r="18" spans="1:15" s="53" customFormat="1" ht="14.25" customHeight="1" x14ac:dyDescent="0.2">
      <c r="A18" s="48">
        <v>2000</v>
      </c>
      <c r="B18" s="49">
        <v>42657</v>
      </c>
      <c r="C18" s="50" t="s">
        <v>48</v>
      </c>
      <c r="D18" s="48">
        <v>39</v>
      </c>
      <c r="E18" s="48">
        <v>0</v>
      </c>
      <c r="F18" s="48" t="s">
        <v>6</v>
      </c>
      <c r="G18" s="48">
        <v>1</v>
      </c>
      <c r="H18" s="48"/>
      <c r="I18" s="48"/>
      <c r="J18" s="48"/>
      <c r="K18" s="51" t="s">
        <v>16</v>
      </c>
      <c r="L18" s="50" t="s">
        <v>40</v>
      </c>
      <c r="M18" s="52"/>
      <c r="N18" s="50" t="s">
        <v>94</v>
      </c>
      <c r="O18" s="50"/>
    </row>
    <row r="19" spans="1:15" s="53" customFormat="1" ht="14.25" customHeight="1" x14ac:dyDescent="0.2">
      <c r="A19" s="48">
        <v>2001</v>
      </c>
      <c r="B19" s="49">
        <v>42648</v>
      </c>
      <c r="C19" s="50" t="s">
        <v>48</v>
      </c>
      <c r="D19" s="48">
        <v>49</v>
      </c>
      <c r="E19" s="48">
        <v>35</v>
      </c>
      <c r="F19" s="48" t="s">
        <v>6</v>
      </c>
      <c r="G19" s="48">
        <v>1</v>
      </c>
      <c r="H19" s="48"/>
      <c r="I19" s="48"/>
      <c r="J19" s="48"/>
      <c r="K19" s="51" t="s">
        <v>16</v>
      </c>
      <c r="L19" s="50" t="s">
        <v>40</v>
      </c>
      <c r="M19" s="52"/>
      <c r="N19" s="50" t="s">
        <v>98</v>
      </c>
      <c r="O19" s="50"/>
    </row>
    <row r="20" spans="1:15" s="53" customFormat="1" ht="14.25" customHeight="1" x14ac:dyDescent="0.2">
      <c r="A20" s="48">
        <v>2001</v>
      </c>
      <c r="B20" s="49">
        <v>42676</v>
      </c>
      <c r="C20" s="50" t="s">
        <v>48</v>
      </c>
      <c r="D20" s="48">
        <v>38</v>
      </c>
      <c r="E20" s="48">
        <v>6</v>
      </c>
      <c r="F20" s="48" t="s">
        <v>6</v>
      </c>
      <c r="G20" s="48">
        <v>1</v>
      </c>
      <c r="H20" s="48"/>
      <c r="I20" s="48"/>
      <c r="J20" s="48"/>
      <c r="K20" s="51" t="s">
        <v>21</v>
      </c>
      <c r="L20" s="50" t="s">
        <v>22</v>
      </c>
      <c r="M20" s="52"/>
      <c r="N20" s="50" t="s">
        <v>98</v>
      </c>
      <c r="O20" s="50"/>
    </row>
    <row r="21" spans="1:15" s="53" customFormat="1" ht="14.25" customHeight="1" x14ac:dyDescent="0.2">
      <c r="A21" s="48">
        <v>2002</v>
      </c>
      <c r="B21" s="49">
        <v>42647</v>
      </c>
      <c r="C21" s="50" t="s">
        <v>48</v>
      </c>
      <c r="D21" s="48">
        <v>0</v>
      </c>
      <c r="E21" s="48">
        <v>42</v>
      </c>
      <c r="F21" s="48" t="s">
        <v>7</v>
      </c>
      <c r="G21" s="48"/>
      <c r="H21" s="48">
        <v>1</v>
      </c>
      <c r="I21" s="48"/>
      <c r="J21" s="48"/>
      <c r="K21" s="51" t="s">
        <v>21</v>
      </c>
      <c r="L21" s="50" t="s">
        <v>22</v>
      </c>
      <c r="M21" s="52"/>
      <c r="N21" s="50" t="s">
        <v>98</v>
      </c>
      <c r="O21" s="50"/>
    </row>
    <row r="22" spans="1:15" s="53" customFormat="1" ht="14.25" customHeight="1" x14ac:dyDescent="0.2">
      <c r="A22" s="48">
        <v>2002</v>
      </c>
      <c r="B22" s="49">
        <v>42683</v>
      </c>
      <c r="C22" s="50" t="s">
        <v>48</v>
      </c>
      <c r="D22" s="48">
        <v>0</v>
      </c>
      <c r="E22" s="48">
        <v>19</v>
      </c>
      <c r="F22" s="48" t="s">
        <v>7</v>
      </c>
      <c r="G22" s="48"/>
      <c r="H22" s="48">
        <v>1</v>
      </c>
      <c r="I22" s="48"/>
      <c r="J22" s="48"/>
      <c r="K22" s="51" t="s">
        <v>16</v>
      </c>
      <c r="L22" s="50" t="s">
        <v>40</v>
      </c>
      <c r="M22" s="52"/>
      <c r="N22" s="50" t="s">
        <v>98</v>
      </c>
      <c r="O22" s="50"/>
    </row>
    <row r="23" spans="1:15" s="53" customFormat="1" ht="14.25" customHeight="1" x14ac:dyDescent="0.2">
      <c r="A23" s="48">
        <v>2003</v>
      </c>
      <c r="B23" s="49">
        <v>42646</v>
      </c>
      <c r="C23" s="50" t="s">
        <v>48</v>
      </c>
      <c r="D23" s="48">
        <v>7</v>
      </c>
      <c r="E23" s="48">
        <v>21</v>
      </c>
      <c r="F23" s="48" t="s">
        <v>7</v>
      </c>
      <c r="G23" s="48"/>
      <c r="H23" s="48">
        <v>1</v>
      </c>
      <c r="I23" s="48"/>
      <c r="J23" s="48"/>
      <c r="K23" s="51"/>
      <c r="L23" s="50"/>
      <c r="M23" s="52"/>
      <c r="N23" s="50" t="s">
        <v>98</v>
      </c>
      <c r="O23" s="50"/>
    </row>
    <row r="24" spans="1:15" s="53" customFormat="1" ht="14.25" customHeight="1" x14ac:dyDescent="0.2">
      <c r="A24" s="48">
        <v>2003</v>
      </c>
      <c r="B24" s="49">
        <v>42674</v>
      </c>
      <c r="C24" s="50" t="s">
        <v>48</v>
      </c>
      <c r="D24" s="48">
        <v>14</v>
      </c>
      <c r="E24" s="48">
        <v>25</v>
      </c>
      <c r="F24" s="48" t="s">
        <v>7</v>
      </c>
      <c r="G24" s="48"/>
      <c r="H24" s="48">
        <v>1</v>
      </c>
      <c r="I24" s="48"/>
      <c r="J24" s="48"/>
      <c r="K24" s="51" t="s">
        <v>21</v>
      </c>
      <c r="L24" s="50" t="s">
        <v>22</v>
      </c>
      <c r="M24" s="52"/>
      <c r="N24" s="50" t="s">
        <v>98</v>
      </c>
      <c r="O24" s="50"/>
    </row>
    <row r="25" spans="1:15" s="53" customFormat="1" ht="14.25" customHeight="1" x14ac:dyDescent="0.2">
      <c r="A25" s="48">
        <v>2004</v>
      </c>
      <c r="B25" s="49">
        <v>42652</v>
      </c>
      <c r="C25" s="50" t="s">
        <v>48</v>
      </c>
      <c r="D25" s="48">
        <v>27</v>
      </c>
      <c r="E25" s="48">
        <v>7</v>
      </c>
      <c r="F25" s="48" t="s">
        <v>6</v>
      </c>
      <c r="G25" s="48">
        <v>1</v>
      </c>
      <c r="H25" s="48"/>
      <c r="I25" s="48"/>
      <c r="J25" s="48"/>
      <c r="K25" s="51" t="s">
        <v>21</v>
      </c>
      <c r="L25" s="50" t="s">
        <v>22</v>
      </c>
      <c r="M25" s="52"/>
      <c r="N25" s="50" t="s">
        <v>98</v>
      </c>
      <c r="O25" s="50"/>
    </row>
    <row r="26" spans="1:15" s="53" customFormat="1" ht="14.25" customHeight="1" x14ac:dyDescent="0.2">
      <c r="A26" s="48">
        <v>2004</v>
      </c>
      <c r="B26" s="49">
        <v>42679</v>
      </c>
      <c r="C26" s="50" t="s">
        <v>48</v>
      </c>
      <c r="D26" s="48">
        <v>7</v>
      </c>
      <c r="E26" s="48">
        <v>14</v>
      </c>
      <c r="F26" s="48" t="s">
        <v>7</v>
      </c>
      <c r="G26" s="48"/>
      <c r="H26" s="48">
        <v>1</v>
      </c>
      <c r="I26" s="48"/>
      <c r="J26" s="48"/>
      <c r="K26" s="51" t="s">
        <v>16</v>
      </c>
      <c r="L26" s="50" t="s">
        <v>40</v>
      </c>
      <c r="M26" s="52"/>
      <c r="N26" s="50" t="s">
        <v>98</v>
      </c>
      <c r="O26" s="50"/>
    </row>
    <row r="27" spans="1:15" s="53" customFormat="1" ht="14.25" customHeight="1" x14ac:dyDescent="0.2">
      <c r="A27" s="48">
        <v>2005</v>
      </c>
      <c r="B27" s="49">
        <v>42653</v>
      </c>
      <c r="C27" s="50" t="s">
        <v>48</v>
      </c>
      <c r="D27" s="48">
        <v>22</v>
      </c>
      <c r="E27" s="48">
        <v>34</v>
      </c>
      <c r="F27" s="48" t="s">
        <v>7</v>
      </c>
      <c r="G27" s="48"/>
      <c r="H27" s="48">
        <v>1</v>
      </c>
      <c r="I27" s="48"/>
      <c r="J27" s="48"/>
      <c r="K27" s="51" t="s">
        <v>16</v>
      </c>
      <c r="L27" s="50" t="s">
        <v>40</v>
      </c>
      <c r="M27" s="52"/>
      <c r="N27" s="50" t="s">
        <v>105</v>
      </c>
      <c r="O27" s="50"/>
    </row>
    <row r="28" spans="1:15" s="53" customFormat="1" ht="14.25" customHeight="1" x14ac:dyDescent="0.2">
      <c r="A28" s="48">
        <v>2006</v>
      </c>
      <c r="B28" s="49">
        <v>42652</v>
      </c>
      <c r="C28" s="50" t="s">
        <v>48</v>
      </c>
      <c r="D28" s="48">
        <v>17</v>
      </c>
      <c r="E28" s="48">
        <v>0</v>
      </c>
      <c r="F28" s="48" t="s">
        <v>6</v>
      </c>
      <c r="G28" s="48">
        <v>1</v>
      </c>
      <c r="H28" s="48"/>
      <c r="I28" s="48"/>
      <c r="J28" s="48"/>
      <c r="K28" s="51" t="s">
        <v>21</v>
      </c>
      <c r="L28" s="50" t="s">
        <v>22</v>
      </c>
      <c r="M28" s="52"/>
      <c r="N28" s="50" t="s">
        <v>105</v>
      </c>
      <c r="O28" s="50"/>
    </row>
    <row r="29" spans="1:15" s="53" customFormat="1" ht="14.25" customHeight="1" x14ac:dyDescent="0.2">
      <c r="A29" s="48">
        <v>2007</v>
      </c>
      <c r="B29" s="49">
        <v>42627</v>
      </c>
      <c r="C29" s="50" t="s">
        <v>48</v>
      </c>
      <c r="D29" s="48">
        <v>41</v>
      </c>
      <c r="E29" s="48">
        <v>17</v>
      </c>
      <c r="F29" s="48" t="s">
        <v>6</v>
      </c>
      <c r="G29" s="48">
        <v>1</v>
      </c>
      <c r="H29" s="48"/>
      <c r="I29" s="48"/>
      <c r="J29" s="48"/>
      <c r="K29" s="51" t="s">
        <v>16</v>
      </c>
      <c r="L29" s="50" t="s">
        <v>40</v>
      </c>
      <c r="M29" s="52"/>
      <c r="N29" s="50" t="s">
        <v>105</v>
      </c>
      <c r="O29" s="50"/>
    </row>
    <row r="30" spans="1:15" s="53" customFormat="1" ht="14.25" customHeight="1" x14ac:dyDescent="0.2">
      <c r="A30" s="48">
        <v>2008</v>
      </c>
      <c r="B30" s="49">
        <v>42625</v>
      </c>
      <c r="C30" s="50" t="s">
        <v>48</v>
      </c>
      <c r="D30" s="48">
        <v>3</v>
      </c>
      <c r="E30" s="48">
        <v>0</v>
      </c>
      <c r="F30" s="48" t="s">
        <v>6</v>
      </c>
      <c r="G30" s="48">
        <v>1</v>
      </c>
      <c r="H30" s="48"/>
      <c r="I30" s="48"/>
      <c r="J30" s="48"/>
      <c r="K30" s="51" t="s">
        <v>21</v>
      </c>
      <c r="L30" s="50" t="s">
        <v>22</v>
      </c>
      <c r="M30" s="52" t="s">
        <v>134</v>
      </c>
      <c r="N30" s="50" t="s">
        <v>105</v>
      </c>
      <c r="O30" s="50"/>
    </row>
    <row r="31" spans="1:15" s="53" customFormat="1" ht="14.25" customHeight="1" x14ac:dyDescent="0.2">
      <c r="A31" s="48">
        <v>2009</v>
      </c>
      <c r="B31" s="49">
        <v>42662</v>
      </c>
      <c r="C31" s="50" t="s">
        <v>48</v>
      </c>
      <c r="D31" s="48">
        <v>0</v>
      </c>
      <c r="E31" s="48">
        <v>10</v>
      </c>
      <c r="F31" s="48" t="s">
        <v>7</v>
      </c>
      <c r="G31" s="48"/>
      <c r="H31" s="48">
        <v>1</v>
      </c>
      <c r="I31" s="48"/>
      <c r="J31" s="48"/>
      <c r="K31" s="51" t="s">
        <v>21</v>
      </c>
      <c r="L31" s="50" t="s">
        <v>22</v>
      </c>
      <c r="M31" s="52" t="s">
        <v>134</v>
      </c>
      <c r="N31" s="50" t="s">
        <v>105</v>
      </c>
      <c r="O31" s="50"/>
    </row>
    <row r="32" spans="1:15" s="53" customFormat="1" ht="14.25" customHeight="1" x14ac:dyDescent="0.2">
      <c r="A32" s="48">
        <v>2010</v>
      </c>
      <c r="B32" s="49">
        <v>42658</v>
      </c>
      <c r="C32" s="50" t="s">
        <v>48</v>
      </c>
      <c r="D32" s="48">
        <v>33</v>
      </c>
      <c r="E32" s="48">
        <v>14</v>
      </c>
      <c r="F32" s="48" t="s">
        <v>6</v>
      </c>
      <c r="G32" s="48">
        <v>1</v>
      </c>
      <c r="H32" s="48"/>
      <c r="I32" s="48"/>
      <c r="J32" s="48"/>
      <c r="K32" s="51" t="s">
        <v>16</v>
      </c>
      <c r="L32" s="50" t="s">
        <v>40</v>
      </c>
      <c r="M32" s="52"/>
      <c r="N32" s="50" t="s">
        <v>116</v>
      </c>
      <c r="O32" s="50"/>
    </row>
    <row r="33" spans="1:15" s="53" customFormat="1" ht="14.25" customHeight="1" x14ac:dyDescent="0.2">
      <c r="A33" s="48">
        <v>2011</v>
      </c>
      <c r="B33" s="49">
        <v>42657</v>
      </c>
      <c r="C33" s="50" t="s">
        <v>48</v>
      </c>
      <c r="D33" s="48">
        <v>27</v>
      </c>
      <c r="E33" s="48">
        <v>10</v>
      </c>
      <c r="F33" s="48" t="s">
        <v>6</v>
      </c>
      <c r="G33" s="48">
        <v>1</v>
      </c>
      <c r="H33" s="48"/>
      <c r="I33" s="48"/>
      <c r="J33" s="48"/>
      <c r="K33" s="51" t="s">
        <v>21</v>
      </c>
      <c r="L33" s="50" t="s">
        <v>22</v>
      </c>
      <c r="M33" s="52" t="s">
        <v>134</v>
      </c>
      <c r="N33" s="50" t="s">
        <v>116</v>
      </c>
      <c r="O33" s="50"/>
    </row>
    <row r="34" spans="1:15" s="53" customFormat="1" ht="14.25" customHeight="1" x14ac:dyDescent="0.2">
      <c r="A34" s="48">
        <v>2012</v>
      </c>
      <c r="B34" s="49">
        <v>42655</v>
      </c>
      <c r="C34" s="50" t="s">
        <v>48</v>
      </c>
      <c r="D34" s="48">
        <v>35</v>
      </c>
      <c r="E34" s="48">
        <v>0</v>
      </c>
      <c r="F34" s="48" t="s">
        <v>6</v>
      </c>
      <c r="G34" s="48">
        <v>1</v>
      </c>
      <c r="H34" s="48"/>
      <c r="I34" s="48"/>
      <c r="J34" s="48"/>
      <c r="K34" s="51" t="s">
        <v>16</v>
      </c>
      <c r="L34" s="50" t="s">
        <v>40</v>
      </c>
      <c r="M34" s="52"/>
      <c r="N34" s="50" t="s">
        <v>116</v>
      </c>
      <c r="O34" s="50"/>
    </row>
    <row r="35" spans="1:15" s="53" customFormat="1" ht="14.25" customHeight="1" x14ac:dyDescent="0.2">
      <c r="A35" s="48">
        <v>2013</v>
      </c>
      <c r="B35" s="49">
        <v>42625</v>
      </c>
      <c r="C35" s="50" t="s">
        <v>48</v>
      </c>
      <c r="D35" s="48">
        <v>32</v>
      </c>
      <c r="E35" s="48">
        <v>13</v>
      </c>
      <c r="F35" s="48" t="s">
        <v>6</v>
      </c>
      <c r="G35" s="48">
        <v>1</v>
      </c>
      <c r="H35" s="48"/>
      <c r="I35" s="48"/>
      <c r="J35" s="48"/>
      <c r="K35" s="51" t="s">
        <v>21</v>
      </c>
      <c r="L35" s="50" t="s">
        <v>22</v>
      </c>
      <c r="M35" s="52" t="s">
        <v>134</v>
      </c>
      <c r="N35" s="50" t="s">
        <v>94</v>
      </c>
      <c r="O35" s="50"/>
    </row>
    <row r="36" spans="1:15" s="53" customFormat="1" ht="14.25" customHeight="1" x14ac:dyDescent="0.2">
      <c r="A36" s="48">
        <v>2014</v>
      </c>
      <c r="B36" s="49">
        <v>42625</v>
      </c>
      <c r="C36" s="50" t="s">
        <v>48</v>
      </c>
      <c r="D36" s="48">
        <v>20</v>
      </c>
      <c r="E36" s="48">
        <v>14</v>
      </c>
      <c r="F36" s="48" t="s">
        <v>6</v>
      </c>
      <c r="G36" s="48">
        <v>1</v>
      </c>
      <c r="H36" s="48"/>
      <c r="I36" s="48"/>
      <c r="J36" s="48"/>
      <c r="K36" s="51" t="s">
        <v>16</v>
      </c>
      <c r="L36" s="50" t="s">
        <v>40</v>
      </c>
      <c r="M36" s="52"/>
      <c r="N36" s="50" t="s">
        <v>94</v>
      </c>
      <c r="O36" s="50"/>
    </row>
    <row r="37" spans="1:15" s="53" customFormat="1" ht="14.25" customHeight="1" x14ac:dyDescent="0.2">
      <c r="A37" s="10"/>
      <c r="B37" s="11" t="s">
        <v>18</v>
      </c>
      <c r="C37" s="12" t="s">
        <v>18</v>
      </c>
      <c r="D37" s="10"/>
      <c r="E37" s="10"/>
      <c r="F37" s="10" t="str">
        <f>IF(D37="","",IF(D37&gt;E37,"W",IF(D37&lt;E37,"L","T")))</f>
        <v/>
      </c>
      <c r="G37" s="10" t="str">
        <f>IF(D37&gt;E37,1,"")</f>
        <v/>
      </c>
      <c r="H37" s="10" t="str">
        <f>IF(D37&lt;E37,1,"")</f>
        <v/>
      </c>
      <c r="I37" s="10" t="str">
        <f>IF(F37="T",1,"")</f>
        <v/>
      </c>
      <c r="J37" s="10"/>
      <c r="K37" s="13" t="s">
        <v>18</v>
      </c>
      <c r="L37" s="14" t="str">
        <f>IF(K37="Home","Clendenin","")</f>
        <v/>
      </c>
      <c r="M37" s="14"/>
      <c r="N37" s="12" t="s">
        <v>18</v>
      </c>
      <c r="O37" s="12"/>
    </row>
    <row r="38" spans="1:15" s="12" customFormat="1" ht="14.25" customHeight="1" x14ac:dyDescent="0.2">
      <c r="A38" s="15"/>
      <c r="B38" s="11"/>
      <c r="D38" s="16">
        <f>SUM(D2:D36)</f>
        <v>659</v>
      </c>
      <c r="E38" s="16">
        <f>SUM(E2:E36)</f>
        <v>476</v>
      </c>
      <c r="F38" s="16"/>
      <c r="G38" s="16">
        <f>SUM(G2:G36)</f>
        <v>21</v>
      </c>
      <c r="H38" s="16">
        <f>SUM(H2:H36)</f>
        <v>14</v>
      </c>
      <c r="I38" s="16">
        <f>SUM(I2:I36)</f>
        <v>0</v>
      </c>
      <c r="J38" s="17">
        <f>(G38+(I38/2))/(G38+H38+I38)</f>
        <v>0.6</v>
      </c>
      <c r="K38" s="13"/>
      <c r="L38" s="18"/>
      <c r="M38" s="14"/>
    </row>
    <row r="39" spans="1:15" s="12" customFormat="1" ht="14.25" customHeight="1" x14ac:dyDescent="0.2">
      <c r="A39" s="15"/>
      <c r="B39" s="11"/>
      <c r="D39" s="19">
        <f>AVERAGE(D2:D36)</f>
        <v>18.828571428571429</v>
      </c>
      <c r="E39" s="19">
        <f>AVERAGE(E2:E36)</f>
        <v>13.6</v>
      </c>
      <c r="F39" s="19">
        <f>D39-E39</f>
        <v>5.2285714285714295</v>
      </c>
      <c r="G39" s="10"/>
      <c r="H39" s="10"/>
      <c r="I39" s="10"/>
      <c r="J39" s="10"/>
      <c r="K39" s="13"/>
      <c r="L39" s="18"/>
      <c r="M39" s="14"/>
    </row>
    <row r="40" spans="1:15" s="12" customFormat="1" ht="14.25" customHeight="1" x14ac:dyDescent="0.2">
      <c r="A40" s="10"/>
      <c r="B40" s="11"/>
      <c r="D40" s="10"/>
      <c r="E40" s="10"/>
      <c r="F40" s="10"/>
      <c r="G40" s="10"/>
      <c r="H40" s="10"/>
      <c r="I40" s="10"/>
      <c r="J40" s="10"/>
      <c r="K40" s="13"/>
      <c r="L40" s="18"/>
      <c r="M40" s="14"/>
    </row>
  </sheetData>
  <conditionalFormatting sqref="F39">
    <cfRule type="cellIs" dxfId="1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2014</v>
      </c>
      <c r="B2" s="49">
        <v>42688</v>
      </c>
      <c r="C2" s="50" t="s">
        <v>121</v>
      </c>
      <c r="D2" s="48">
        <v>31</v>
      </c>
      <c r="E2" s="48">
        <v>28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 t="s">
        <v>134</v>
      </c>
      <c r="N2" s="50" t="s">
        <v>94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31</v>
      </c>
      <c r="E4" s="16">
        <f>SUM(E2:E2)</f>
        <v>28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31</v>
      </c>
      <c r="E5" s="19">
        <f>AVERAGE(E2:E2)</f>
        <v>28</v>
      </c>
      <c r="F5" s="19">
        <f>D5-E5</f>
        <v>3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1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4" sqref="C14:C15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2013</v>
      </c>
      <c r="B2" s="49">
        <v>42647</v>
      </c>
      <c r="C2" s="50" t="s">
        <v>119</v>
      </c>
      <c r="D2" s="48">
        <v>6</v>
      </c>
      <c r="E2" s="48">
        <v>45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120</v>
      </c>
      <c r="M2" s="52"/>
      <c r="N2" s="50" t="s">
        <v>94</v>
      </c>
      <c r="O2" s="50"/>
    </row>
    <row r="3" spans="1:15" s="53" customFormat="1" ht="14.25" customHeight="1" x14ac:dyDescent="0.2">
      <c r="A3" s="48">
        <v>2014</v>
      </c>
      <c r="B3" s="49">
        <v>42645</v>
      </c>
      <c r="C3" s="50" t="s">
        <v>119</v>
      </c>
      <c r="D3" s="48">
        <v>22</v>
      </c>
      <c r="E3" s="48">
        <v>43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 t="s">
        <v>134</v>
      </c>
      <c r="N3" s="50" t="s">
        <v>94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28</v>
      </c>
      <c r="E5" s="16">
        <f>SUM(E2:E3)</f>
        <v>88</v>
      </c>
      <c r="F5" s="16"/>
      <c r="G5" s="16">
        <f>SUM(G2:G3)</f>
        <v>0</v>
      </c>
      <c r="H5" s="16">
        <f>SUM(H2:H3)</f>
        <v>2</v>
      </c>
      <c r="I5" s="16">
        <f>SUM(I2:I3)</f>
        <v>0</v>
      </c>
      <c r="J5" s="17">
        <f>(G5+(I5/2))/(G5+H5+I5)</f>
        <v>0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14</v>
      </c>
      <c r="E6" s="19">
        <f>AVERAGE(E2:E3)</f>
        <v>44</v>
      </c>
      <c r="F6" s="19">
        <f>D6-E6</f>
        <v>-30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1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1984</v>
      </c>
      <c r="B2" s="49">
        <v>42627</v>
      </c>
      <c r="C2" s="50" t="s">
        <v>46</v>
      </c>
      <c r="D2" s="48">
        <v>20</v>
      </c>
      <c r="E2" s="48">
        <v>6</v>
      </c>
      <c r="F2" s="48" t="s">
        <v>6</v>
      </c>
      <c r="G2" s="48">
        <v>1</v>
      </c>
      <c r="H2" s="48"/>
      <c r="I2" s="48"/>
      <c r="J2" s="48"/>
      <c r="K2" s="51" t="s">
        <v>16</v>
      </c>
      <c r="L2" s="50" t="s">
        <v>47</v>
      </c>
      <c r="M2" s="52"/>
      <c r="N2" s="50" t="s">
        <v>19</v>
      </c>
      <c r="O2" s="50"/>
    </row>
    <row r="3" spans="1:15" s="53" customFormat="1" ht="14.25" customHeight="1" x14ac:dyDescent="0.2">
      <c r="A3" s="48">
        <v>1985</v>
      </c>
      <c r="B3" s="49">
        <v>42626</v>
      </c>
      <c r="C3" s="50" t="s">
        <v>46</v>
      </c>
      <c r="D3" s="48">
        <v>10</v>
      </c>
      <c r="E3" s="48">
        <v>7</v>
      </c>
      <c r="F3" s="48" t="s">
        <v>6</v>
      </c>
      <c r="G3" s="48">
        <v>1</v>
      </c>
      <c r="H3" s="48"/>
      <c r="I3" s="48"/>
      <c r="J3" s="48"/>
      <c r="K3" s="51" t="s">
        <v>21</v>
      </c>
      <c r="L3" s="50" t="s">
        <v>22</v>
      </c>
      <c r="M3" s="52"/>
      <c r="N3" s="50" t="s">
        <v>19</v>
      </c>
      <c r="O3" s="50"/>
    </row>
    <row r="4" spans="1:15" s="53" customFormat="1" ht="14.25" customHeight="1" x14ac:dyDescent="0.2">
      <c r="A4" s="48">
        <v>1988</v>
      </c>
      <c r="B4" s="49">
        <v>42629</v>
      </c>
      <c r="C4" s="50" t="s">
        <v>46</v>
      </c>
      <c r="D4" s="48">
        <v>26</v>
      </c>
      <c r="E4" s="48">
        <v>3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1989</v>
      </c>
      <c r="B5" s="49">
        <v>42628</v>
      </c>
      <c r="C5" s="50" t="s">
        <v>46</v>
      </c>
      <c r="D5" s="48">
        <v>14</v>
      </c>
      <c r="E5" s="48">
        <v>0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47</v>
      </c>
      <c r="M5" s="52"/>
      <c r="N5" s="50" t="s">
        <v>19</v>
      </c>
      <c r="O5" s="50"/>
    </row>
    <row r="6" spans="1:15" s="53" customFormat="1" ht="14.25" customHeight="1" x14ac:dyDescent="0.2">
      <c r="A6" s="48">
        <v>1994</v>
      </c>
      <c r="B6" s="49">
        <v>42615</v>
      </c>
      <c r="C6" s="50" t="s">
        <v>46</v>
      </c>
      <c r="D6" s="48">
        <v>16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16</v>
      </c>
      <c r="L6" s="50" t="s">
        <v>47</v>
      </c>
      <c r="M6" s="52"/>
      <c r="N6" s="50" t="s">
        <v>85</v>
      </c>
      <c r="O6" s="50"/>
    </row>
    <row r="7" spans="1:15" s="53" customFormat="1" ht="14.25" customHeight="1" x14ac:dyDescent="0.2">
      <c r="A7" s="48">
        <v>1995</v>
      </c>
      <c r="B7" s="49">
        <v>42614</v>
      </c>
      <c r="C7" s="50" t="s">
        <v>46</v>
      </c>
      <c r="D7" s="48">
        <v>28</v>
      </c>
      <c r="E7" s="48">
        <v>18</v>
      </c>
      <c r="F7" s="48" t="s">
        <v>6</v>
      </c>
      <c r="G7" s="48">
        <v>1</v>
      </c>
      <c r="H7" s="48"/>
      <c r="I7" s="48"/>
      <c r="J7" s="48"/>
      <c r="K7" s="51" t="s">
        <v>21</v>
      </c>
      <c r="L7" s="50" t="s">
        <v>22</v>
      </c>
      <c r="M7" s="52"/>
      <c r="N7" s="50" t="s">
        <v>85</v>
      </c>
      <c r="O7" s="50"/>
    </row>
    <row r="8" spans="1:15" s="53" customFormat="1" ht="14.25" customHeight="1" x14ac:dyDescent="0.2">
      <c r="A8" s="48">
        <v>1996</v>
      </c>
      <c r="B8" s="49">
        <v>42612</v>
      </c>
      <c r="C8" s="50" t="s">
        <v>46</v>
      </c>
      <c r="D8" s="48">
        <v>7</v>
      </c>
      <c r="E8" s="48">
        <v>10</v>
      </c>
      <c r="F8" s="48" t="s">
        <v>7</v>
      </c>
      <c r="G8" s="48"/>
      <c r="H8" s="48">
        <v>1</v>
      </c>
      <c r="I8" s="48"/>
      <c r="J8" s="48"/>
      <c r="K8" s="51" t="s">
        <v>16</v>
      </c>
      <c r="L8" s="50" t="s">
        <v>47</v>
      </c>
      <c r="M8" s="52"/>
      <c r="N8" s="50" t="s">
        <v>89</v>
      </c>
      <c r="O8" s="50"/>
    </row>
    <row r="9" spans="1:15" s="53" customFormat="1" ht="14.25" customHeight="1" x14ac:dyDescent="0.2">
      <c r="A9" s="48">
        <v>1997</v>
      </c>
      <c r="B9" s="49">
        <v>42611</v>
      </c>
      <c r="C9" s="50" t="s">
        <v>46</v>
      </c>
      <c r="D9" s="48">
        <v>56</v>
      </c>
      <c r="E9" s="48">
        <v>0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/>
      <c r="N9" s="50" t="s">
        <v>89</v>
      </c>
      <c r="O9" s="50"/>
    </row>
    <row r="10" spans="1:15" s="53" customFormat="1" ht="14.25" customHeight="1" x14ac:dyDescent="0.2">
      <c r="A10" s="48">
        <v>1997</v>
      </c>
      <c r="B10" s="49">
        <v>42695</v>
      </c>
      <c r="C10" s="50" t="s">
        <v>46</v>
      </c>
      <c r="D10" s="48">
        <v>26</v>
      </c>
      <c r="E10" s="48">
        <v>24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89</v>
      </c>
      <c r="O10" s="50" t="s">
        <v>58</v>
      </c>
    </row>
    <row r="11" spans="1:15" s="53" customFormat="1" ht="14.25" customHeight="1" x14ac:dyDescent="0.2">
      <c r="A11" s="48">
        <v>1998</v>
      </c>
      <c r="B11" s="49">
        <v>42610</v>
      </c>
      <c r="C11" s="50" t="s">
        <v>46</v>
      </c>
      <c r="D11" s="48">
        <v>7</v>
      </c>
      <c r="E11" s="48">
        <v>24</v>
      </c>
      <c r="F11" s="48" t="s">
        <v>7</v>
      </c>
      <c r="G11" s="48"/>
      <c r="H11" s="48">
        <v>1</v>
      </c>
      <c r="I11" s="48"/>
      <c r="J11" s="48"/>
      <c r="K11" s="51" t="s">
        <v>16</v>
      </c>
      <c r="L11" s="50" t="s">
        <v>47</v>
      </c>
      <c r="M11" s="52"/>
      <c r="N11" s="50" t="s">
        <v>93</v>
      </c>
      <c r="O11" s="50"/>
    </row>
    <row r="12" spans="1:15" s="53" customFormat="1" ht="14.25" customHeight="1" x14ac:dyDescent="0.2">
      <c r="A12" s="10"/>
      <c r="B12" s="11" t="s">
        <v>18</v>
      </c>
      <c r="C12" s="12" t="s">
        <v>18</v>
      </c>
      <c r="D12" s="10"/>
      <c r="E12" s="10"/>
      <c r="F12" s="10" t="str">
        <f>IF(D12="","",IF(D12&gt;E12,"W",IF(D12&lt;E12,"L","T")))</f>
        <v/>
      </c>
      <c r="G12" s="10" t="str">
        <f>IF(D12&gt;E12,1,"")</f>
        <v/>
      </c>
      <c r="H12" s="10" t="str">
        <f>IF(D12&lt;E12,1,"")</f>
        <v/>
      </c>
      <c r="I12" s="10" t="str">
        <f>IF(F12="T",1,"")</f>
        <v/>
      </c>
      <c r="J12" s="10"/>
      <c r="K12" s="13" t="s">
        <v>18</v>
      </c>
      <c r="L12" s="14" t="str">
        <f>IF(K12="Home","Clendenin","")</f>
        <v/>
      </c>
      <c r="M12" s="14"/>
      <c r="N12" s="12" t="s">
        <v>18</v>
      </c>
      <c r="O12" s="12"/>
    </row>
    <row r="13" spans="1:15" s="12" customFormat="1" ht="14.25" customHeight="1" x14ac:dyDescent="0.2">
      <c r="A13" s="15"/>
      <c r="B13" s="11"/>
      <c r="D13" s="16">
        <f>SUM(D2:D11)</f>
        <v>210</v>
      </c>
      <c r="E13" s="16">
        <f>SUM(E2:E11)</f>
        <v>92</v>
      </c>
      <c r="F13" s="16"/>
      <c r="G13" s="16">
        <f>SUM(G2:G11)</f>
        <v>8</v>
      </c>
      <c r="H13" s="16">
        <f>SUM(H2:H11)</f>
        <v>2</v>
      </c>
      <c r="I13" s="16">
        <f>SUM(I2:I11)</f>
        <v>0</v>
      </c>
      <c r="J13" s="17">
        <f>(G13+(I13/2))/(G13+H13+I13)</f>
        <v>0.8</v>
      </c>
      <c r="K13" s="13"/>
      <c r="L13" s="18"/>
      <c r="M13" s="14"/>
    </row>
    <row r="14" spans="1:15" s="12" customFormat="1" ht="14.25" customHeight="1" x14ac:dyDescent="0.2">
      <c r="A14" s="15"/>
      <c r="B14" s="11"/>
      <c r="D14" s="19">
        <f>AVERAGE(D2:D11)</f>
        <v>21</v>
      </c>
      <c r="E14" s="19">
        <f>AVERAGE(E2:E11)</f>
        <v>9.1999999999999993</v>
      </c>
      <c r="F14" s="19">
        <f>D14-E14</f>
        <v>11.8</v>
      </c>
      <c r="G14" s="10"/>
      <c r="H14" s="10"/>
      <c r="I14" s="10"/>
      <c r="J14" s="10"/>
      <c r="K14" s="13"/>
      <c r="L14" s="18"/>
      <c r="M14" s="14"/>
    </row>
    <row r="15" spans="1:15" s="12" customFormat="1" ht="14.25" customHeight="1" x14ac:dyDescent="0.2">
      <c r="A15" s="10"/>
      <c r="B15" s="11"/>
      <c r="D15" s="10"/>
      <c r="E15" s="10"/>
      <c r="F15" s="10"/>
      <c r="G15" s="10"/>
      <c r="H15" s="10"/>
      <c r="I15" s="10"/>
      <c r="J15" s="10"/>
      <c r="K15" s="13"/>
      <c r="L15" s="18"/>
      <c r="M15" s="14"/>
    </row>
  </sheetData>
  <sortState ref="A2:O398">
    <sortCondition ref="C2"/>
  </sortState>
  <conditionalFormatting sqref="F14">
    <cfRule type="cellIs" dxfId="4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ySplit="1" topLeftCell="A2" activePane="bottomLeft" state="frozen"/>
      <selection pane="bottomLeft" activeCell="N5" sqref="N5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1984</v>
      </c>
      <c r="B2" s="49">
        <v>42613</v>
      </c>
      <c r="C2" s="50" t="s">
        <v>45</v>
      </c>
      <c r="D2" s="48">
        <v>12</v>
      </c>
      <c r="E2" s="48">
        <v>6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48">
        <v>1985</v>
      </c>
      <c r="B3" s="49">
        <v>42612</v>
      </c>
      <c r="C3" s="50" t="s">
        <v>45</v>
      </c>
      <c r="D3" s="48">
        <v>12</v>
      </c>
      <c r="E3" s="48">
        <v>6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45</v>
      </c>
      <c r="M3" s="52" t="s">
        <v>137</v>
      </c>
      <c r="N3" s="50" t="s">
        <v>19</v>
      </c>
      <c r="O3" s="50"/>
    </row>
    <row r="4" spans="1:15" s="53" customFormat="1" ht="14.25" customHeight="1" x14ac:dyDescent="0.2">
      <c r="A4" s="48">
        <v>1986</v>
      </c>
      <c r="B4" s="49">
        <v>42611</v>
      </c>
      <c r="C4" s="50" t="s">
        <v>45</v>
      </c>
      <c r="D4" s="48">
        <v>36</v>
      </c>
      <c r="E4" s="48">
        <v>14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1987</v>
      </c>
      <c r="B5" s="49">
        <v>42610</v>
      </c>
      <c r="C5" s="50" t="s">
        <v>45</v>
      </c>
      <c r="D5" s="48">
        <v>23</v>
      </c>
      <c r="E5" s="48">
        <v>6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45</v>
      </c>
      <c r="M5" s="52" t="s">
        <v>137</v>
      </c>
      <c r="N5" s="50" t="s">
        <v>19</v>
      </c>
      <c r="O5" s="50"/>
    </row>
    <row r="6" spans="1:15" s="53" customFormat="1" ht="14.25" customHeight="1" x14ac:dyDescent="0.2">
      <c r="A6" s="10"/>
      <c r="B6" s="11" t="s">
        <v>18</v>
      </c>
      <c r="C6" s="12" t="s">
        <v>18</v>
      </c>
      <c r="D6" s="10"/>
      <c r="E6" s="10"/>
      <c r="F6" s="10" t="str">
        <f>IF(D6="","",IF(D6&gt;E6,"W",IF(D6&lt;E6,"L","T")))</f>
        <v/>
      </c>
      <c r="G6" s="10" t="str">
        <f>IF(D6&gt;E6,1,"")</f>
        <v/>
      </c>
      <c r="H6" s="10" t="str">
        <f>IF(D6&lt;E6,1,"")</f>
        <v/>
      </c>
      <c r="I6" s="10" t="str">
        <f>IF(F6="T",1,"")</f>
        <v/>
      </c>
      <c r="J6" s="10"/>
      <c r="K6" s="13" t="s">
        <v>18</v>
      </c>
      <c r="L6" s="14" t="str">
        <f>IF(K6="Home","Clendenin","")</f>
        <v/>
      </c>
      <c r="M6" s="14"/>
      <c r="N6" s="12" t="s">
        <v>18</v>
      </c>
      <c r="O6" s="12"/>
    </row>
    <row r="7" spans="1:15" s="12" customFormat="1" ht="14.25" customHeight="1" x14ac:dyDescent="0.2">
      <c r="A7" s="15"/>
      <c r="B7" s="11"/>
      <c r="D7" s="16">
        <f>SUM(D2:D5)</f>
        <v>83</v>
      </c>
      <c r="E7" s="16">
        <f>SUM(E2:E5)</f>
        <v>32</v>
      </c>
      <c r="F7" s="16"/>
      <c r="G7" s="16">
        <f>SUM(G2:G5)</f>
        <v>4</v>
      </c>
      <c r="H7" s="16">
        <f>SUM(H2:H5)</f>
        <v>0</v>
      </c>
      <c r="I7" s="16">
        <f>SUM(I2:I5)</f>
        <v>0</v>
      </c>
      <c r="J7" s="17">
        <f>(G7+(I7/2))/(G7+H7+I7)</f>
        <v>1</v>
      </c>
      <c r="K7" s="13"/>
      <c r="L7" s="18"/>
      <c r="M7" s="14"/>
    </row>
    <row r="8" spans="1:15" s="12" customFormat="1" ht="14.25" customHeight="1" x14ac:dyDescent="0.2">
      <c r="A8" s="15"/>
      <c r="B8" s="11"/>
      <c r="D8" s="19">
        <f>AVERAGE(D2:D5)</f>
        <v>20.75</v>
      </c>
      <c r="E8" s="19">
        <f>AVERAGE(E2:E5)</f>
        <v>8</v>
      </c>
      <c r="F8" s="19">
        <f>D8-E8</f>
        <v>12.75</v>
      </c>
      <c r="G8" s="10"/>
      <c r="H8" s="10"/>
      <c r="I8" s="10"/>
      <c r="J8" s="10"/>
      <c r="K8" s="13"/>
      <c r="L8" s="18"/>
      <c r="M8" s="14"/>
    </row>
    <row r="9" spans="1:15" s="12" customFormat="1" ht="14.25" customHeight="1" x14ac:dyDescent="0.2">
      <c r="A9" s="10"/>
      <c r="B9" s="11"/>
      <c r="D9" s="10"/>
      <c r="E9" s="10"/>
      <c r="F9" s="10"/>
      <c r="G9" s="10"/>
      <c r="H9" s="10"/>
      <c r="I9" s="10"/>
      <c r="J9" s="10"/>
      <c r="K9" s="13"/>
      <c r="L9" s="18"/>
      <c r="M9" s="14"/>
    </row>
  </sheetData>
  <conditionalFormatting sqref="F8">
    <cfRule type="cellIs" dxfId="1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2006</v>
      </c>
      <c r="B2" s="49">
        <v>42706</v>
      </c>
      <c r="C2" s="50" t="s">
        <v>108</v>
      </c>
      <c r="D2" s="48">
        <v>28</v>
      </c>
      <c r="E2" s="48">
        <v>31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105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28</v>
      </c>
      <c r="E4" s="16">
        <f>SUM(E2:E2)</f>
        <v>31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28</v>
      </c>
      <c r="E5" s="19">
        <f>AVERAGE(E2:E2)</f>
        <v>31</v>
      </c>
      <c r="F5" s="19">
        <f>D5-E5</f>
        <v>-3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1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1984</v>
      </c>
      <c r="B2" s="49">
        <v>42690</v>
      </c>
      <c r="C2" s="50" t="s">
        <v>49</v>
      </c>
      <c r="D2" s="48">
        <v>7</v>
      </c>
      <c r="E2" s="48">
        <v>21</v>
      </c>
      <c r="F2" s="48" t="s">
        <v>7</v>
      </c>
      <c r="G2" s="48"/>
      <c r="H2" s="48">
        <v>1</v>
      </c>
      <c r="I2" s="48"/>
      <c r="J2" s="48"/>
      <c r="K2" s="51" t="s">
        <v>16</v>
      </c>
      <c r="L2" s="50" t="s">
        <v>50</v>
      </c>
      <c r="M2" s="52" t="s">
        <v>51</v>
      </c>
      <c r="N2" s="50" t="s">
        <v>19</v>
      </c>
      <c r="O2" s="50" t="s">
        <v>52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7</v>
      </c>
      <c r="E4" s="16">
        <f>SUM(E2:E2)</f>
        <v>21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7</v>
      </c>
      <c r="E5" s="19">
        <f>AVERAGE(E2:E2)</f>
        <v>21</v>
      </c>
      <c r="F5" s="19">
        <f>D5-E5</f>
        <v>-14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1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1990</v>
      </c>
      <c r="B2" s="49">
        <v>42620</v>
      </c>
      <c r="C2" s="50" t="s">
        <v>72</v>
      </c>
      <c r="D2" s="48">
        <v>15</v>
      </c>
      <c r="E2" s="48">
        <v>7</v>
      </c>
      <c r="F2" s="48" t="s">
        <v>6</v>
      </c>
      <c r="G2" s="48">
        <v>1</v>
      </c>
      <c r="H2" s="48"/>
      <c r="I2" s="48"/>
      <c r="J2" s="48"/>
      <c r="K2" s="51" t="s">
        <v>16</v>
      </c>
      <c r="L2" s="50" t="s">
        <v>73</v>
      </c>
      <c r="M2" s="52"/>
      <c r="N2" s="50" t="s">
        <v>19</v>
      </c>
      <c r="O2" s="50"/>
    </row>
    <row r="3" spans="1:15" s="53" customFormat="1" ht="14.25" customHeight="1" x14ac:dyDescent="0.2">
      <c r="A3" s="48">
        <v>1991</v>
      </c>
      <c r="B3" s="49">
        <v>42619</v>
      </c>
      <c r="C3" s="50" t="s">
        <v>72</v>
      </c>
      <c r="D3" s="48">
        <v>6</v>
      </c>
      <c r="E3" s="48">
        <v>24</v>
      </c>
      <c r="F3" s="48" t="s">
        <v>7</v>
      </c>
      <c r="G3" s="48"/>
      <c r="H3" s="48">
        <v>1</v>
      </c>
      <c r="I3" s="48"/>
      <c r="J3" s="48"/>
      <c r="K3" s="51" t="s">
        <v>21</v>
      </c>
      <c r="L3" s="50" t="s">
        <v>22</v>
      </c>
      <c r="M3" s="52"/>
      <c r="N3" s="50" t="s">
        <v>79</v>
      </c>
      <c r="O3" s="50"/>
    </row>
    <row r="4" spans="1:15" s="53" customFormat="1" ht="14.25" customHeight="1" x14ac:dyDescent="0.2">
      <c r="A4" s="10"/>
      <c r="B4" s="11" t="s">
        <v>18</v>
      </c>
      <c r="C4" s="12" t="s">
        <v>18</v>
      </c>
      <c r="D4" s="10"/>
      <c r="E4" s="10"/>
      <c r="F4" s="10" t="str">
        <f>IF(D4="","",IF(D4&gt;E4,"W",IF(D4&lt;E4,"L","T")))</f>
        <v/>
      </c>
      <c r="G4" s="10" t="str">
        <f>IF(D4&gt;E4,1,"")</f>
        <v/>
      </c>
      <c r="H4" s="10" t="str">
        <f>IF(D4&lt;E4,1,"")</f>
        <v/>
      </c>
      <c r="I4" s="10" t="str">
        <f>IF(F4="T",1,"")</f>
        <v/>
      </c>
      <c r="J4" s="10"/>
      <c r="K4" s="13" t="s">
        <v>18</v>
      </c>
      <c r="L4" s="14" t="str">
        <f>IF(K4="Home","Clendenin","")</f>
        <v/>
      </c>
      <c r="M4" s="14"/>
      <c r="N4" s="12" t="s">
        <v>18</v>
      </c>
      <c r="O4" s="12"/>
    </row>
    <row r="5" spans="1:15" s="12" customFormat="1" ht="14.25" customHeight="1" x14ac:dyDescent="0.2">
      <c r="A5" s="15"/>
      <c r="B5" s="11"/>
      <c r="D5" s="16">
        <f>SUM(D2:D3)</f>
        <v>21</v>
      </c>
      <c r="E5" s="16">
        <f>SUM(E2:E3)</f>
        <v>31</v>
      </c>
      <c r="F5" s="16"/>
      <c r="G5" s="16">
        <f>SUM(G2:G3)</f>
        <v>1</v>
      </c>
      <c r="H5" s="16">
        <f>SUM(H2:H3)</f>
        <v>1</v>
      </c>
      <c r="I5" s="16">
        <f>SUM(I2:I3)</f>
        <v>0</v>
      </c>
      <c r="J5" s="17">
        <f>(G5+(I5/2))/(G5+H5+I5)</f>
        <v>0.5</v>
      </c>
      <c r="K5" s="13"/>
      <c r="L5" s="18"/>
      <c r="M5" s="14"/>
    </row>
    <row r="6" spans="1:15" s="12" customFormat="1" ht="14.25" customHeight="1" x14ac:dyDescent="0.2">
      <c r="A6" s="15"/>
      <c r="B6" s="11"/>
      <c r="D6" s="19">
        <f>AVERAGE(D2:D3)</f>
        <v>10.5</v>
      </c>
      <c r="E6" s="19">
        <f>AVERAGE(E2:E3)</f>
        <v>15.5</v>
      </c>
      <c r="F6" s="19">
        <f>D6-E6</f>
        <v>-5</v>
      </c>
      <c r="G6" s="10"/>
      <c r="H6" s="10"/>
      <c r="I6" s="10"/>
      <c r="J6" s="10"/>
      <c r="K6" s="13"/>
      <c r="L6" s="18"/>
      <c r="M6" s="14"/>
    </row>
    <row r="7" spans="1:15" s="12" customFormat="1" ht="14.25" customHeight="1" x14ac:dyDescent="0.2">
      <c r="A7" s="10"/>
      <c r="B7" s="11"/>
      <c r="D7" s="10"/>
      <c r="E7" s="10"/>
      <c r="F7" s="10"/>
      <c r="G7" s="10"/>
      <c r="H7" s="10"/>
      <c r="I7" s="10"/>
      <c r="J7" s="10"/>
      <c r="K7" s="13"/>
      <c r="L7" s="18"/>
      <c r="M7" s="14"/>
    </row>
  </sheetData>
  <conditionalFormatting sqref="F6">
    <cfRule type="cellIs" dxfId="1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D20" sqref="D20:D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42681</v>
      </c>
      <c r="C2" s="50" t="s">
        <v>34</v>
      </c>
      <c r="D2" s="48">
        <v>21</v>
      </c>
      <c r="E2" s="48">
        <v>26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21</v>
      </c>
      <c r="E4" s="16">
        <f>SUM(E2:E2)</f>
        <v>26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21</v>
      </c>
      <c r="E5" s="19">
        <f>AVERAGE(E2:E2)</f>
        <v>26</v>
      </c>
      <c r="F5" s="19">
        <f>D5-E5</f>
        <v>-5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zoomScaleNormal="100" workbookViewId="0">
      <pane ySplit="1" topLeftCell="A2" activePane="bottomLeft" state="frozen"/>
      <selection pane="bottomLeft" activeCell="C32" sqref="C3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42645</v>
      </c>
      <c r="C2" s="50" t="s">
        <v>28</v>
      </c>
      <c r="D2" s="48">
        <v>0</v>
      </c>
      <c r="E2" s="48">
        <v>34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20</v>
      </c>
      <c r="M2" s="52"/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42644</v>
      </c>
      <c r="C3" s="50" t="s">
        <v>28</v>
      </c>
      <c r="D3" s="48">
        <v>21</v>
      </c>
      <c r="E3" s="48">
        <v>0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28</v>
      </c>
      <c r="M3" s="52" t="s">
        <v>41</v>
      </c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42643</v>
      </c>
      <c r="C4" s="50" t="s">
        <v>28</v>
      </c>
      <c r="D4" s="48">
        <v>28</v>
      </c>
      <c r="E4" s="48">
        <v>0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42676</v>
      </c>
      <c r="C5" s="50" t="s">
        <v>28</v>
      </c>
      <c r="D5" s="48">
        <v>12</v>
      </c>
      <c r="E5" s="48">
        <v>7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28</v>
      </c>
      <c r="M5" s="52" t="s">
        <v>41</v>
      </c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42675</v>
      </c>
      <c r="C6" s="50" t="s">
        <v>28</v>
      </c>
      <c r="D6" s="48">
        <v>5</v>
      </c>
      <c r="E6" s="48">
        <v>7</v>
      </c>
      <c r="F6" s="48" t="s">
        <v>7</v>
      </c>
      <c r="G6" s="48"/>
      <c r="H6" s="48">
        <v>1</v>
      </c>
      <c r="I6" s="48"/>
      <c r="J6" s="48"/>
      <c r="K6" s="51" t="s">
        <v>21</v>
      </c>
      <c r="L6" s="50" t="s">
        <v>22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42674</v>
      </c>
      <c r="C7" s="50" t="s">
        <v>28</v>
      </c>
      <c r="D7" s="48">
        <v>28</v>
      </c>
      <c r="E7" s="48">
        <v>0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28</v>
      </c>
      <c r="M7" s="52" t="s">
        <v>41</v>
      </c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42673</v>
      </c>
      <c r="C8" s="50" t="s">
        <v>28</v>
      </c>
      <c r="D8" s="48">
        <v>21</v>
      </c>
      <c r="E8" s="48">
        <v>20</v>
      </c>
      <c r="F8" s="48" t="s">
        <v>6</v>
      </c>
      <c r="G8" s="48">
        <v>1</v>
      </c>
      <c r="H8" s="48"/>
      <c r="I8" s="48"/>
      <c r="J8" s="48"/>
      <c r="K8" s="51" t="s">
        <v>21</v>
      </c>
      <c r="L8" s="50" t="s">
        <v>22</v>
      </c>
      <c r="M8" s="52"/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42678</v>
      </c>
      <c r="C9" s="50" t="s">
        <v>28</v>
      </c>
      <c r="D9" s="48">
        <v>34</v>
      </c>
      <c r="E9" s="48">
        <v>7</v>
      </c>
      <c r="F9" s="48" t="s">
        <v>6</v>
      </c>
      <c r="G9" s="48">
        <v>1</v>
      </c>
      <c r="H9" s="48"/>
      <c r="I9" s="48"/>
      <c r="J9" s="48"/>
      <c r="K9" s="51" t="s">
        <v>16</v>
      </c>
      <c r="L9" s="50" t="s">
        <v>28</v>
      </c>
      <c r="M9" s="52" t="s">
        <v>41</v>
      </c>
      <c r="N9" s="50" t="s">
        <v>19</v>
      </c>
      <c r="O9" s="50"/>
    </row>
    <row r="10" spans="1:15" s="53" customFormat="1" ht="14.25" customHeight="1" x14ac:dyDescent="0.2">
      <c r="A10" s="48">
        <v>1989</v>
      </c>
      <c r="B10" s="49">
        <v>42677</v>
      </c>
      <c r="C10" s="50" t="s">
        <v>28</v>
      </c>
      <c r="D10" s="48">
        <v>27</v>
      </c>
      <c r="E10" s="48">
        <v>0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/>
    </row>
    <row r="11" spans="1:15" s="53" customFormat="1" ht="14.25" customHeight="1" x14ac:dyDescent="0.2">
      <c r="A11" s="48">
        <v>1990</v>
      </c>
      <c r="B11" s="49">
        <v>42662</v>
      </c>
      <c r="C11" s="50" t="s">
        <v>28</v>
      </c>
      <c r="D11" s="48">
        <v>30</v>
      </c>
      <c r="E11" s="48">
        <v>0</v>
      </c>
      <c r="F11" s="48" t="s">
        <v>6</v>
      </c>
      <c r="G11" s="48">
        <v>1</v>
      </c>
      <c r="H11" s="48"/>
      <c r="I11" s="48"/>
      <c r="J11" s="48"/>
      <c r="K11" s="51" t="s">
        <v>16</v>
      </c>
      <c r="L11" s="50" t="s">
        <v>28</v>
      </c>
      <c r="M11" s="52" t="s">
        <v>41</v>
      </c>
      <c r="N11" s="50" t="s">
        <v>19</v>
      </c>
      <c r="O11" s="50"/>
    </row>
    <row r="12" spans="1:15" s="53" customFormat="1" ht="14.25" customHeight="1" x14ac:dyDescent="0.2">
      <c r="A12" s="48">
        <v>1991</v>
      </c>
      <c r="B12" s="49">
        <v>42661</v>
      </c>
      <c r="C12" s="50" t="s">
        <v>28</v>
      </c>
      <c r="D12" s="48">
        <v>14</v>
      </c>
      <c r="E12" s="48">
        <v>7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/>
      <c r="N12" s="50" t="s">
        <v>79</v>
      </c>
      <c r="O12" s="50"/>
    </row>
    <row r="13" spans="1:15" s="53" customFormat="1" ht="14.25" customHeight="1" x14ac:dyDescent="0.2">
      <c r="A13" s="48">
        <v>1992</v>
      </c>
      <c r="B13" s="49">
        <v>42666</v>
      </c>
      <c r="C13" s="50" t="s">
        <v>28</v>
      </c>
      <c r="D13" s="48">
        <v>15</v>
      </c>
      <c r="E13" s="48">
        <v>7</v>
      </c>
      <c r="F13" s="48" t="s">
        <v>6</v>
      </c>
      <c r="G13" s="48">
        <v>1</v>
      </c>
      <c r="H13" s="48"/>
      <c r="I13" s="48"/>
      <c r="J13" s="48"/>
      <c r="K13" s="51" t="s">
        <v>16</v>
      </c>
      <c r="L13" s="50" t="s">
        <v>28</v>
      </c>
      <c r="M13" s="52" t="s">
        <v>41</v>
      </c>
      <c r="N13" s="50" t="s">
        <v>79</v>
      </c>
      <c r="O13" s="50"/>
    </row>
    <row r="14" spans="1:15" s="53" customFormat="1" ht="14.25" customHeight="1" x14ac:dyDescent="0.2">
      <c r="A14" s="48">
        <v>1993</v>
      </c>
      <c r="B14" s="49">
        <v>42665</v>
      </c>
      <c r="C14" s="50" t="s">
        <v>28</v>
      </c>
      <c r="D14" s="48">
        <v>7</v>
      </c>
      <c r="E14" s="48">
        <v>3</v>
      </c>
      <c r="F14" s="48" t="s">
        <v>6</v>
      </c>
      <c r="G14" s="48">
        <v>1</v>
      </c>
      <c r="H14" s="48"/>
      <c r="I14" s="48"/>
      <c r="J14" s="48"/>
      <c r="K14" s="51" t="s">
        <v>21</v>
      </c>
      <c r="L14" s="50" t="s">
        <v>22</v>
      </c>
      <c r="M14" s="52"/>
      <c r="N14" s="50" t="s">
        <v>85</v>
      </c>
      <c r="O14" s="50"/>
    </row>
    <row r="15" spans="1:15" s="53" customFormat="1" ht="14.25" customHeight="1" x14ac:dyDescent="0.2">
      <c r="A15" s="48">
        <v>1994</v>
      </c>
      <c r="B15" s="49">
        <v>42664</v>
      </c>
      <c r="C15" s="50" t="s">
        <v>28</v>
      </c>
      <c r="D15" s="48">
        <v>0</v>
      </c>
      <c r="E15" s="48">
        <v>14</v>
      </c>
      <c r="F15" s="48" t="s">
        <v>7</v>
      </c>
      <c r="G15" s="48"/>
      <c r="H15" s="48">
        <v>1</v>
      </c>
      <c r="I15" s="48"/>
      <c r="J15" s="48"/>
      <c r="K15" s="51" t="s">
        <v>16</v>
      </c>
      <c r="L15" s="50" t="s">
        <v>28</v>
      </c>
      <c r="M15" s="52" t="s">
        <v>41</v>
      </c>
      <c r="N15" s="50" t="s">
        <v>85</v>
      </c>
      <c r="O15" s="50"/>
    </row>
    <row r="16" spans="1:15" s="53" customFormat="1" ht="14.25" customHeight="1" x14ac:dyDescent="0.2">
      <c r="A16" s="48">
        <v>1995</v>
      </c>
      <c r="B16" s="49">
        <v>42663</v>
      </c>
      <c r="C16" s="50" t="s">
        <v>28</v>
      </c>
      <c r="D16" s="48">
        <v>34</v>
      </c>
      <c r="E16" s="48">
        <v>22</v>
      </c>
      <c r="F16" s="48" t="s">
        <v>6</v>
      </c>
      <c r="G16" s="48">
        <v>1</v>
      </c>
      <c r="H16" s="48"/>
      <c r="I16" s="48"/>
      <c r="J16" s="48"/>
      <c r="K16" s="51" t="s">
        <v>21</v>
      </c>
      <c r="L16" s="50" t="s">
        <v>22</v>
      </c>
      <c r="M16" s="52"/>
      <c r="N16" s="50" t="s">
        <v>85</v>
      </c>
      <c r="O16" s="50"/>
    </row>
    <row r="17" spans="1:15" s="53" customFormat="1" ht="14.25" customHeight="1" x14ac:dyDescent="0.2">
      <c r="A17" s="48">
        <v>1999</v>
      </c>
      <c r="B17" s="49">
        <v>42672</v>
      </c>
      <c r="C17" s="50" t="s">
        <v>28</v>
      </c>
      <c r="D17" s="48">
        <v>20</v>
      </c>
      <c r="E17" s="48">
        <v>13</v>
      </c>
      <c r="F17" s="48" t="s">
        <v>6</v>
      </c>
      <c r="G17" s="48">
        <v>1</v>
      </c>
      <c r="H17" s="48"/>
      <c r="I17" s="48"/>
      <c r="J17" s="48"/>
      <c r="K17" s="51" t="s">
        <v>16</v>
      </c>
      <c r="L17" s="50" t="s">
        <v>28</v>
      </c>
      <c r="M17" s="52" t="s">
        <v>41</v>
      </c>
      <c r="N17" s="50" t="s">
        <v>94</v>
      </c>
      <c r="O17" s="50"/>
    </row>
    <row r="18" spans="1:15" s="53" customFormat="1" ht="14.25" customHeight="1" x14ac:dyDescent="0.2">
      <c r="A18" s="48">
        <v>2007</v>
      </c>
      <c r="B18" s="49">
        <v>42620</v>
      </c>
      <c r="C18" s="50" t="s">
        <v>28</v>
      </c>
      <c r="D18" s="48">
        <v>14</v>
      </c>
      <c r="E18" s="48">
        <v>0</v>
      </c>
      <c r="F18" s="48" t="s">
        <v>6</v>
      </c>
      <c r="G18" s="48">
        <v>1</v>
      </c>
      <c r="H18" s="48"/>
      <c r="I18" s="48"/>
      <c r="J18" s="48"/>
      <c r="K18" s="51" t="s">
        <v>21</v>
      </c>
      <c r="L18" s="50" t="s">
        <v>22</v>
      </c>
      <c r="M18" s="52" t="s">
        <v>134</v>
      </c>
      <c r="N18" s="50" t="s">
        <v>105</v>
      </c>
      <c r="O18" s="50"/>
    </row>
    <row r="19" spans="1:15" s="53" customFormat="1" ht="14.25" customHeight="1" x14ac:dyDescent="0.2">
      <c r="A19" s="48">
        <v>2008</v>
      </c>
      <c r="B19" s="49">
        <v>42618</v>
      </c>
      <c r="C19" s="50" t="s">
        <v>28</v>
      </c>
      <c r="D19" s="48">
        <v>14</v>
      </c>
      <c r="E19" s="48">
        <v>7</v>
      </c>
      <c r="F19" s="48" t="s">
        <v>6</v>
      </c>
      <c r="G19" s="48">
        <v>1</v>
      </c>
      <c r="H19" s="48"/>
      <c r="I19" s="48"/>
      <c r="J19" s="48"/>
      <c r="K19" s="51" t="s">
        <v>16</v>
      </c>
      <c r="L19" s="50" t="s">
        <v>28</v>
      </c>
      <c r="M19" s="52" t="s">
        <v>41</v>
      </c>
      <c r="N19" s="50" t="s">
        <v>105</v>
      </c>
      <c r="O19" s="50"/>
    </row>
    <row r="20" spans="1:15" s="53" customFormat="1" ht="14.25" customHeight="1" x14ac:dyDescent="0.2">
      <c r="A20" s="48">
        <v>2009</v>
      </c>
      <c r="B20" s="49">
        <v>42624</v>
      </c>
      <c r="C20" s="50" t="s">
        <v>28</v>
      </c>
      <c r="D20" s="48">
        <v>7</v>
      </c>
      <c r="E20" s="48">
        <v>10</v>
      </c>
      <c r="F20" s="48" t="s">
        <v>7</v>
      </c>
      <c r="G20" s="48"/>
      <c r="H20" s="48">
        <v>1</v>
      </c>
      <c r="I20" s="48"/>
      <c r="J20" s="48"/>
      <c r="K20" s="51" t="s">
        <v>16</v>
      </c>
      <c r="L20" s="50" t="s">
        <v>28</v>
      </c>
      <c r="M20" s="52" t="s">
        <v>41</v>
      </c>
      <c r="N20" s="50" t="s">
        <v>105</v>
      </c>
      <c r="O20" s="50"/>
    </row>
    <row r="21" spans="1:15" s="53" customFormat="1" ht="14.25" customHeight="1" x14ac:dyDescent="0.2">
      <c r="A21" s="48">
        <v>2010</v>
      </c>
      <c r="B21" s="49">
        <v>42623</v>
      </c>
      <c r="C21" s="50" t="s">
        <v>28</v>
      </c>
      <c r="D21" s="48">
        <v>24</v>
      </c>
      <c r="E21" s="48">
        <v>23</v>
      </c>
      <c r="F21" s="48" t="s">
        <v>6</v>
      </c>
      <c r="G21" s="48">
        <v>1</v>
      </c>
      <c r="H21" s="48"/>
      <c r="I21" s="48"/>
      <c r="J21" s="48"/>
      <c r="K21" s="51" t="s">
        <v>21</v>
      </c>
      <c r="L21" s="50" t="s">
        <v>22</v>
      </c>
      <c r="M21" s="52" t="s">
        <v>134</v>
      </c>
      <c r="N21" s="50" t="s">
        <v>116</v>
      </c>
      <c r="O21" s="50"/>
    </row>
    <row r="22" spans="1:15" s="53" customFormat="1" ht="14.25" customHeight="1" x14ac:dyDescent="0.2">
      <c r="A22" s="48">
        <v>2011</v>
      </c>
      <c r="B22" s="49">
        <v>42608</v>
      </c>
      <c r="C22" s="50" t="s">
        <v>28</v>
      </c>
      <c r="D22" s="48">
        <v>13</v>
      </c>
      <c r="E22" s="48">
        <v>3</v>
      </c>
      <c r="F22" s="48" t="s">
        <v>6</v>
      </c>
      <c r="G22" s="48">
        <v>1</v>
      </c>
      <c r="H22" s="48"/>
      <c r="I22" s="48"/>
      <c r="J22" s="48"/>
      <c r="K22" s="51" t="s">
        <v>16</v>
      </c>
      <c r="L22" s="50" t="s">
        <v>28</v>
      </c>
      <c r="M22" s="52" t="s">
        <v>41</v>
      </c>
      <c r="N22" s="50" t="s">
        <v>116</v>
      </c>
      <c r="O22" s="50"/>
    </row>
    <row r="23" spans="1:15" s="53" customFormat="1" ht="14.25" customHeight="1" x14ac:dyDescent="0.2">
      <c r="A23" s="48">
        <v>2012</v>
      </c>
      <c r="B23" s="49">
        <v>42606</v>
      </c>
      <c r="C23" s="50" t="s">
        <v>28</v>
      </c>
      <c r="D23" s="48">
        <v>28</v>
      </c>
      <c r="E23" s="48">
        <v>10</v>
      </c>
      <c r="F23" s="48" t="s">
        <v>6</v>
      </c>
      <c r="G23" s="48">
        <v>1</v>
      </c>
      <c r="H23" s="48"/>
      <c r="I23" s="48"/>
      <c r="J23" s="48"/>
      <c r="K23" s="51" t="s">
        <v>16</v>
      </c>
      <c r="L23" s="50" t="s">
        <v>28</v>
      </c>
      <c r="M23" s="52" t="s">
        <v>41</v>
      </c>
      <c r="N23" s="50" t="s">
        <v>116</v>
      </c>
      <c r="O23" s="50"/>
    </row>
    <row r="24" spans="1:15" s="53" customFormat="1" ht="14.25" customHeight="1" x14ac:dyDescent="0.2">
      <c r="A24" s="48">
        <v>2015</v>
      </c>
      <c r="B24" s="49">
        <v>42680</v>
      </c>
      <c r="C24" s="50" t="s">
        <v>28</v>
      </c>
      <c r="D24" s="48">
        <v>16</v>
      </c>
      <c r="E24" s="48">
        <v>20</v>
      </c>
      <c r="F24" s="48" t="s">
        <v>7</v>
      </c>
      <c r="G24" s="48"/>
      <c r="H24" s="48">
        <v>1</v>
      </c>
      <c r="I24" s="48"/>
      <c r="J24" s="48"/>
      <c r="K24" s="51" t="s">
        <v>16</v>
      </c>
      <c r="L24" s="50" t="s">
        <v>28</v>
      </c>
      <c r="M24" s="52" t="s">
        <v>41</v>
      </c>
      <c r="N24" s="50" t="s">
        <v>94</v>
      </c>
      <c r="O24" s="50"/>
    </row>
    <row r="25" spans="1:15" s="53" customFormat="1" ht="14.25" customHeight="1" x14ac:dyDescent="0.2">
      <c r="A25" s="48">
        <v>2016</v>
      </c>
      <c r="B25" s="49">
        <v>42678</v>
      </c>
      <c r="C25" s="50" t="s">
        <v>28</v>
      </c>
      <c r="D25" s="48">
        <v>34</v>
      </c>
      <c r="E25" s="48">
        <v>14</v>
      </c>
      <c r="F25" s="48" t="s">
        <v>6</v>
      </c>
      <c r="G25" s="48">
        <v>1</v>
      </c>
      <c r="H25" s="48"/>
      <c r="I25" s="48"/>
      <c r="J25" s="48"/>
      <c r="K25" s="51" t="s">
        <v>21</v>
      </c>
      <c r="L25" s="50" t="s">
        <v>22</v>
      </c>
      <c r="M25" s="52" t="s">
        <v>134</v>
      </c>
      <c r="N25" s="50" t="s">
        <v>94</v>
      </c>
      <c r="O25" s="50"/>
    </row>
    <row r="26" spans="1:15" s="53" customFormat="1" ht="14.25" customHeight="1" x14ac:dyDescent="0.2">
      <c r="A26" s="10"/>
      <c r="B26" s="11" t="s">
        <v>18</v>
      </c>
      <c r="C26" s="12" t="s">
        <v>18</v>
      </c>
      <c r="D26" s="10"/>
      <c r="E26" s="10"/>
      <c r="F26" s="10" t="str">
        <f>IF(D26="","",IF(D26&gt;E26,"W",IF(D26&lt;E26,"L","T")))</f>
        <v/>
      </c>
      <c r="G26" s="10" t="str">
        <f>IF(D26&gt;E26,1,"")</f>
        <v/>
      </c>
      <c r="H26" s="10" t="str">
        <f>IF(D26&lt;E26,1,"")</f>
        <v/>
      </c>
      <c r="I26" s="10" t="str">
        <f>IF(F26="T",1,"")</f>
        <v/>
      </c>
      <c r="J26" s="10"/>
      <c r="K26" s="13" t="s">
        <v>18</v>
      </c>
      <c r="L26" s="14" t="str">
        <f>IF(K26="Home","Clendenin","")</f>
        <v/>
      </c>
      <c r="M26" s="14"/>
      <c r="N26" s="12" t="s">
        <v>18</v>
      </c>
      <c r="O26" s="12"/>
    </row>
    <row r="27" spans="1:15" s="12" customFormat="1" ht="14.25" customHeight="1" x14ac:dyDescent="0.2">
      <c r="A27" s="15"/>
      <c r="B27" s="11"/>
      <c r="D27" s="16">
        <f>SUM(D2:D25)</f>
        <v>446</v>
      </c>
      <c r="E27" s="16">
        <f>SUM(E2:E25)</f>
        <v>228</v>
      </c>
      <c r="F27" s="16"/>
      <c r="G27" s="16">
        <f>SUM(G2:G25)</f>
        <v>19</v>
      </c>
      <c r="H27" s="16">
        <f>SUM(H2:H25)</f>
        <v>5</v>
      </c>
      <c r="I27" s="16">
        <f>SUM(I2:I25)</f>
        <v>0</v>
      </c>
      <c r="J27" s="17">
        <f>(G27+(I27/2))/(G27+H27+I27)</f>
        <v>0.79166666666666663</v>
      </c>
      <c r="K27" s="13"/>
      <c r="L27" s="18"/>
      <c r="M27" s="14"/>
    </row>
    <row r="28" spans="1:15" s="12" customFormat="1" ht="14.25" customHeight="1" x14ac:dyDescent="0.2">
      <c r="A28" s="15"/>
      <c r="B28" s="11"/>
      <c r="D28" s="19">
        <f>AVERAGE(D2:D25)</f>
        <v>18.583333333333332</v>
      </c>
      <c r="E28" s="19">
        <f>AVERAGE(E2:E25)</f>
        <v>9.5</v>
      </c>
      <c r="F28" s="19">
        <f>D28-E28</f>
        <v>9.0833333333333321</v>
      </c>
      <c r="G28" s="10"/>
      <c r="H28" s="10"/>
      <c r="I28" s="10"/>
      <c r="J28" s="10"/>
      <c r="K28" s="13"/>
      <c r="L28" s="18"/>
      <c r="M28" s="14"/>
    </row>
    <row r="29" spans="1:15" s="12" customFormat="1" ht="14.25" customHeight="1" x14ac:dyDescent="0.2">
      <c r="A29" s="10"/>
      <c r="B29" s="11"/>
      <c r="D29" s="10"/>
      <c r="E29" s="10"/>
      <c r="F29" s="10"/>
      <c r="G29" s="10"/>
      <c r="H29" s="10"/>
      <c r="I29" s="10"/>
      <c r="J29" s="10"/>
      <c r="K29" s="13"/>
      <c r="L29" s="18"/>
      <c r="M29" s="14"/>
    </row>
  </sheetData>
  <conditionalFormatting sqref="F28">
    <cfRule type="cellIs" dxfId="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2007</v>
      </c>
      <c r="B2" s="49">
        <v>42712</v>
      </c>
      <c r="C2" s="50" t="s">
        <v>113</v>
      </c>
      <c r="D2" s="48">
        <v>0</v>
      </c>
      <c r="E2" s="48">
        <v>38</v>
      </c>
      <c r="F2" s="48" t="s">
        <v>7</v>
      </c>
      <c r="G2" s="48"/>
      <c r="H2" s="48">
        <v>1</v>
      </c>
      <c r="I2" s="48"/>
      <c r="J2" s="48"/>
      <c r="K2" s="51" t="s">
        <v>68</v>
      </c>
      <c r="L2" s="50" t="s">
        <v>47</v>
      </c>
      <c r="M2" s="52" t="s">
        <v>114</v>
      </c>
      <c r="N2" s="50" t="s">
        <v>105</v>
      </c>
      <c r="O2" s="50" t="s">
        <v>115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0</v>
      </c>
      <c r="E4" s="16">
        <f>SUM(E2:E2)</f>
        <v>38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0</v>
      </c>
      <c r="E5" s="19">
        <f>AVERAGE(E2:E2)</f>
        <v>38</v>
      </c>
      <c r="F5" s="19">
        <f>D5-E5</f>
        <v>-38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ySplit="1" topLeftCell="A14" activePane="bottomLeft" state="frozen"/>
      <selection pane="bottomLeft" activeCell="D45" sqref="D45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42631</v>
      </c>
      <c r="C2" s="50" t="s">
        <v>23</v>
      </c>
      <c r="D2" s="48">
        <v>7</v>
      </c>
      <c r="E2" s="48">
        <v>11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20</v>
      </c>
      <c r="M2" s="52"/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42630</v>
      </c>
      <c r="C3" s="50" t="s">
        <v>23</v>
      </c>
      <c r="D3" s="48">
        <v>14</v>
      </c>
      <c r="E3" s="48">
        <v>7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40</v>
      </c>
      <c r="M3" s="52"/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42629</v>
      </c>
      <c r="C4" s="50" t="s">
        <v>23</v>
      </c>
      <c r="D4" s="48">
        <v>14</v>
      </c>
      <c r="E4" s="48">
        <v>10</v>
      </c>
      <c r="F4" s="48" t="s">
        <v>6</v>
      </c>
      <c r="G4" s="48">
        <v>1</v>
      </c>
      <c r="H4" s="48"/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42648</v>
      </c>
      <c r="C5" s="50" t="s">
        <v>23</v>
      </c>
      <c r="D5" s="48">
        <v>0</v>
      </c>
      <c r="E5" s="48">
        <v>21</v>
      </c>
      <c r="F5" s="48" t="s">
        <v>7</v>
      </c>
      <c r="G5" s="48"/>
      <c r="H5" s="48">
        <v>1</v>
      </c>
      <c r="I5" s="48"/>
      <c r="J5" s="48"/>
      <c r="K5" s="51" t="s">
        <v>16</v>
      </c>
      <c r="L5" s="50" t="s">
        <v>40</v>
      </c>
      <c r="M5" s="52"/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42647</v>
      </c>
      <c r="C6" s="50" t="s">
        <v>23</v>
      </c>
      <c r="D6" s="48">
        <v>6</v>
      </c>
      <c r="E6" s="48">
        <v>16</v>
      </c>
      <c r="F6" s="48" t="s">
        <v>7</v>
      </c>
      <c r="G6" s="48"/>
      <c r="H6" s="48">
        <v>1</v>
      </c>
      <c r="I6" s="48"/>
      <c r="J6" s="48"/>
      <c r="K6" s="51" t="s">
        <v>21</v>
      </c>
      <c r="L6" s="50" t="s">
        <v>22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42646</v>
      </c>
      <c r="C7" s="50" t="s">
        <v>23</v>
      </c>
      <c r="D7" s="48">
        <v>7</v>
      </c>
      <c r="E7" s="48">
        <v>10</v>
      </c>
      <c r="F7" s="48" t="s">
        <v>7</v>
      </c>
      <c r="G7" s="48"/>
      <c r="H7" s="48">
        <v>1</v>
      </c>
      <c r="I7" s="48"/>
      <c r="J7" s="48"/>
      <c r="K7" s="51" t="s">
        <v>16</v>
      </c>
      <c r="L7" s="50" t="s">
        <v>40</v>
      </c>
      <c r="M7" s="52"/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42645</v>
      </c>
      <c r="C8" s="50" t="s">
        <v>23</v>
      </c>
      <c r="D8" s="48">
        <v>24</v>
      </c>
      <c r="E8" s="48">
        <v>0</v>
      </c>
      <c r="F8" s="48" t="s">
        <v>6</v>
      </c>
      <c r="G8" s="48">
        <v>1</v>
      </c>
      <c r="H8" s="48"/>
      <c r="I8" s="48"/>
      <c r="J8" s="48"/>
      <c r="K8" s="51" t="s">
        <v>21</v>
      </c>
      <c r="L8" s="50" t="s">
        <v>22</v>
      </c>
      <c r="M8" s="52"/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42650</v>
      </c>
      <c r="C9" s="50" t="s">
        <v>23</v>
      </c>
      <c r="D9" s="48">
        <v>13</v>
      </c>
      <c r="E9" s="48">
        <v>10</v>
      </c>
      <c r="F9" s="48" t="s">
        <v>6</v>
      </c>
      <c r="G9" s="48">
        <v>1</v>
      </c>
      <c r="H9" s="48"/>
      <c r="I9" s="48"/>
      <c r="J9" s="48" t="s">
        <v>59</v>
      </c>
      <c r="K9" s="51" t="s">
        <v>16</v>
      </c>
      <c r="L9" s="50" t="s">
        <v>40</v>
      </c>
      <c r="M9" s="52"/>
      <c r="N9" s="50" t="s">
        <v>19</v>
      </c>
      <c r="O9" s="50"/>
    </row>
    <row r="10" spans="1:15" s="53" customFormat="1" ht="14.25" customHeight="1" x14ac:dyDescent="0.2">
      <c r="A10" s="48">
        <v>1989</v>
      </c>
      <c r="B10" s="49">
        <v>42649</v>
      </c>
      <c r="C10" s="50" t="s">
        <v>23</v>
      </c>
      <c r="D10" s="48">
        <v>21</v>
      </c>
      <c r="E10" s="48">
        <v>6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/>
    </row>
    <row r="11" spans="1:15" s="53" customFormat="1" ht="14.25" customHeight="1" x14ac:dyDescent="0.2">
      <c r="A11" s="48">
        <v>1989</v>
      </c>
      <c r="B11" s="49">
        <v>42691</v>
      </c>
      <c r="C11" s="50" t="s">
        <v>23</v>
      </c>
      <c r="D11" s="48">
        <v>33</v>
      </c>
      <c r="E11" s="48">
        <v>22</v>
      </c>
      <c r="F11" s="48" t="s">
        <v>6</v>
      </c>
      <c r="G11" s="48">
        <v>1</v>
      </c>
      <c r="H11" s="48"/>
      <c r="I11" s="48"/>
      <c r="J11" s="48"/>
      <c r="K11" s="51" t="s">
        <v>21</v>
      </c>
      <c r="L11" s="50" t="s">
        <v>22</v>
      </c>
      <c r="M11" s="52"/>
      <c r="N11" s="50" t="s">
        <v>19</v>
      </c>
      <c r="O11" s="50" t="s">
        <v>58</v>
      </c>
    </row>
    <row r="12" spans="1:15" s="53" customFormat="1" ht="14.25" customHeight="1" x14ac:dyDescent="0.2">
      <c r="A12" s="48">
        <v>1990</v>
      </c>
      <c r="B12" s="49">
        <v>42627</v>
      </c>
      <c r="C12" s="50" t="s">
        <v>23</v>
      </c>
      <c r="D12" s="48">
        <v>14</v>
      </c>
      <c r="E12" s="48">
        <v>0</v>
      </c>
      <c r="F12" s="48" t="s">
        <v>6</v>
      </c>
      <c r="G12" s="48">
        <v>1</v>
      </c>
      <c r="H12" s="48"/>
      <c r="I12" s="48"/>
      <c r="J12" s="48"/>
      <c r="K12" s="51" t="s">
        <v>21</v>
      </c>
      <c r="L12" s="50" t="s">
        <v>22</v>
      </c>
      <c r="M12" s="52"/>
      <c r="N12" s="50" t="s">
        <v>19</v>
      </c>
      <c r="O12" s="50"/>
    </row>
    <row r="13" spans="1:15" s="53" customFormat="1" ht="14.25" customHeight="1" x14ac:dyDescent="0.2">
      <c r="A13" s="48">
        <v>1991</v>
      </c>
      <c r="B13" s="49">
        <v>42626</v>
      </c>
      <c r="C13" s="50" t="s">
        <v>23</v>
      </c>
      <c r="D13" s="48">
        <v>3</v>
      </c>
      <c r="E13" s="48">
        <v>6</v>
      </c>
      <c r="F13" s="48" t="s">
        <v>7</v>
      </c>
      <c r="G13" s="48"/>
      <c r="H13" s="48">
        <v>1</v>
      </c>
      <c r="I13" s="48"/>
      <c r="J13" s="48"/>
      <c r="K13" s="51" t="s">
        <v>16</v>
      </c>
      <c r="L13" s="50" t="s">
        <v>40</v>
      </c>
      <c r="M13" s="52"/>
      <c r="N13" s="50" t="s">
        <v>79</v>
      </c>
      <c r="O13" s="50"/>
    </row>
    <row r="14" spans="1:15" s="53" customFormat="1" ht="14.25" customHeight="1" x14ac:dyDescent="0.2">
      <c r="A14" s="48">
        <v>1992</v>
      </c>
      <c r="B14" s="49">
        <v>42631</v>
      </c>
      <c r="C14" s="50" t="s">
        <v>23</v>
      </c>
      <c r="D14" s="48">
        <v>0</v>
      </c>
      <c r="E14" s="48">
        <v>7</v>
      </c>
      <c r="F14" s="48" t="s">
        <v>7</v>
      </c>
      <c r="G14" s="48"/>
      <c r="H14" s="48">
        <v>1</v>
      </c>
      <c r="I14" s="48"/>
      <c r="J14" s="48"/>
      <c r="K14" s="51" t="s">
        <v>21</v>
      </c>
      <c r="L14" s="50" t="s">
        <v>22</v>
      </c>
      <c r="M14" s="52"/>
      <c r="N14" s="50" t="s">
        <v>79</v>
      </c>
      <c r="O14" s="50"/>
    </row>
    <row r="15" spans="1:15" s="53" customFormat="1" ht="14.25" customHeight="1" x14ac:dyDescent="0.2">
      <c r="A15" s="48">
        <v>1993</v>
      </c>
      <c r="B15" s="49">
        <v>42630</v>
      </c>
      <c r="C15" s="50" t="s">
        <v>23</v>
      </c>
      <c r="D15" s="48">
        <v>10</v>
      </c>
      <c r="E15" s="48">
        <v>42</v>
      </c>
      <c r="F15" s="48" t="s">
        <v>7</v>
      </c>
      <c r="G15" s="48"/>
      <c r="H15" s="48">
        <v>1</v>
      </c>
      <c r="I15" s="48"/>
      <c r="J15" s="48"/>
      <c r="K15" s="51" t="s">
        <v>16</v>
      </c>
      <c r="L15" s="50" t="s">
        <v>40</v>
      </c>
      <c r="M15" s="52"/>
      <c r="N15" s="50" t="s">
        <v>85</v>
      </c>
      <c r="O15" s="50"/>
    </row>
    <row r="16" spans="1:15" s="53" customFormat="1" ht="14.25" customHeight="1" x14ac:dyDescent="0.2">
      <c r="A16" s="48">
        <v>1994</v>
      </c>
      <c r="B16" s="49">
        <v>42629</v>
      </c>
      <c r="C16" s="50" t="s">
        <v>23</v>
      </c>
      <c r="D16" s="48">
        <v>7</v>
      </c>
      <c r="E16" s="48">
        <v>21</v>
      </c>
      <c r="F16" s="48" t="s">
        <v>7</v>
      </c>
      <c r="G16" s="48"/>
      <c r="H16" s="48">
        <v>1</v>
      </c>
      <c r="I16" s="48"/>
      <c r="J16" s="48"/>
      <c r="K16" s="51" t="s">
        <v>21</v>
      </c>
      <c r="L16" s="50" t="s">
        <v>22</v>
      </c>
      <c r="M16" s="52"/>
      <c r="N16" s="50" t="s">
        <v>85</v>
      </c>
      <c r="O16" s="50"/>
    </row>
    <row r="17" spans="1:15" s="53" customFormat="1" ht="14.25" customHeight="1" x14ac:dyDescent="0.2">
      <c r="A17" s="48">
        <v>1995</v>
      </c>
      <c r="B17" s="49">
        <v>42628</v>
      </c>
      <c r="C17" s="50" t="s">
        <v>23</v>
      </c>
      <c r="D17" s="48">
        <v>25</v>
      </c>
      <c r="E17" s="48">
        <v>0</v>
      </c>
      <c r="F17" s="48" t="s">
        <v>6</v>
      </c>
      <c r="G17" s="48">
        <v>1</v>
      </c>
      <c r="H17" s="48"/>
      <c r="I17" s="48"/>
      <c r="J17" s="48"/>
      <c r="K17" s="51" t="s">
        <v>16</v>
      </c>
      <c r="L17" s="50" t="s">
        <v>40</v>
      </c>
      <c r="M17" s="52"/>
      <c r="N17" s="50" t="s">
        <v>85</v>
      </c>
      <c r="O17" s="50"/>
    </row>
    <row r="18" spans="1:15" s="53" customFormat="1" ht="14.25" customHeight="1" x14ac:dyDescent="0.2">
      <c r="A18" s="48">
        <v>1996</v>
      </c>
      <c r="B18" s="49">
        <v>42668</v>
      </c>
      <c r="C18" s="50" t="s">
        <v>23</v>
      </c>
      <c r="D18" s="48">
        <v>27</v>
      </c>
      <c r="E18" s="48">
        <v>45</v>
      </c>
      <c r="F18" s="48" t="s">
        <v>7</v>
      </c>
      <c r="G18" s="48"/>
      <c r="H18" s="48">
        <v>1</v>
      </c>
      <c r="I18" s="48"/>
      <c r="J18" s="48"/>
      <c r="K18" s="51" t="s">
        <v>21</v>
      </c>
      <c r="L18" s="50" t="s">
        <v>22</v>
      </c>
      <c r="M18" s="52"/>
      <c r="N18" s="50" t="s">
        <v>89</v>
      </c>
      <c r="O18" s="50"/>
    </row>
    <row r="19" spans="1:15" s="53" customFormat="1" ht="14.25" customHeight="1" x14ac:dyDescent="0.2">
      <c r="A19" s="48">
        <v>1997</v>
      </c>
      <c r="B19" s="49">
        <v>42667</v>
      </c>
      <c r="C19" s="50" t="s">
        <v>23</v>
      </c>
      <c r="D19" s="48">
        <v>6</v>
      </c>
      <c r="E19" s="48">
        <v>21</v>
      </c>
      <c r="F19" s="48" t="s">
        <v>7</v>
      </c>
      <c r="G19" s="48"/>
      <c r="H19" s="48">
        <v>1</v>
      </c>
      <c r="I19" s="48"/>
      <c r="J19" s="48"/>
      <c r="K19" s="51" t="s">
        <v>16</v>
      </c>
      <c r="L19" s="50" t="s">
        <v>40</v>
      </c>
      <c r="M19" s="52"/>
      <c r="N19" s="50" t="s">
        <v>89</v>
      </c>
      <c r="O19" s="50"/>
    </row>
    <row r="20" spans="1:15" s="53" customFormat="1" ht="14.25" customHeight="1" x14ac:dyDescent="0.2">
      <c r="A20" s="48">
        <v>1998</v>
      </c>
      <c r="B20" s="49">
        <v>42666</v>
      </c>
      <c r="C20" s="50" t="s">
        <v>23</v>
      </c>
      <c r="D20" s="48">
        <v>10</v>
      </c>
      <c r="E20" s="48">
        <v>0</v>
      </c>
      <c r="F20" s="48" t="s">
        <v>6</v>
      </c>
      <c r="G20" s="48">
        <v>1</v>
      </c>
      <c r="H20" s="48"/>
      <c r="I20" s="48"/>
      <c r="J20" s="48"/>
      <c r="K20" s="51" t="s">
        <v>21</v>
      </c>
      <c r="L20" s="50" t="s">
        <v>22</v>
      </c>
      <c r="M20" s="52"/>
      <c r="N20" s="50" t="s">
        <v>93</v>
      </c>
      <c r="O20" s="50"/>
    </row>
    <row r="21" spans="1:15" s="53" customFormat="1" ht="14.25" customHeight="1" x14ac:dyDescent="0.2">
      <c r="A21" s="48">
        <v>1999</v>
      </c>
      <c r="B21" s="49">
        <v>42665</v>
      </c>
      <c r="C21" s="50" t="s">
        <v>23</v>
      </c>
      <c r="D21" s="48">
        <v>17</v>
      </c>
      <c r="E21" s="48">
        <v>14</v>
      </c>
      <c r="F21" s="48" t="s">
        <v>6</v>
      </c>
      <c r="G21" s="48">
        <v>1</v>
      </c>
      <c r="H21" s="48"/>
      <c r="I21" s="48"/>
      <c r="J21" s="48"/>
      <c r="K21" s="51" t="s">
        <v>16</v>
      </c>
      <c r="L21" s="50" t="s">
        <v>40</v>
      </c>
      <c r="M21" s="52"/>
      <c r="N21" s="50" t="s">
        <v>94</v>
      </c>
      <c r="O21" s="50"/>
    </row>
    <row r="22" spans="1:15" s="53" customFormat="1" ht="14.25" customHeight="1" x14ac:dyDescent="0.2">
      <c r="A22" s="48">
        <v>2000</v>
      </c>
      <c r="B22" s="49">
        <v>42663</v>
      </c>
      <c r="C22" s="50" t="s">
        <v>23</v>
      </c>
      <c r="D22" s="48">
        <v>48</v>
      </c>
      <c r="E22" s="48">
        <v>0</v>
      </c>
      <c r="F22" s="48" t="s">
        <v>6</v>
      </c>
      <c r="G22" s="48">
        <v>1</v>
      </c>
      <c r="H22" s="48"/>
      <c r="I22" s="48"/>
      <c r="J22" s="48"/>
      <c r="K22" s="51" t="s">
        <v>21</v>
      </c>
      <c r="L22" s="50" t="s">
        <v>22</v>
      </c>
      <c r="M22" s="52"/>
      <c r="N22" s="50" t="s">
        <v>94</v>
      </c>
      <c r="O22" s="50"/>
    </row>
    <row r="23" spans="1:15" s="53" customFormat="1" ht="14.25" customHeight="1" x14ac:dyDescent="0.2">
      <c r="A23" s="48">
        <v>2001</v>
      </c>
      <c r="B23" s="49">
        <v>42655</v>
      </c>
      <c r="C23" s="50" t="s">
        <v>23</v>
      </c>
      <c r="D23" s="48">
        <v>21</v>
      </c>
      <c r="E23" s="48">
        <v>3</v>
      </c>
      <c r="F23" s="48" t="s">
        <v>6</v>
      </c>
      <c r="G23" s="48">
        <v>1</v>
      </c>
      <c r="H23" s="48"/>
      <c r="I23" s="48"/>
      <c r="J23" s="48"/>
      <c r="K23" s="51" t="s">
        <v>21</v>
      </c>
      <c r="L23" s="50" t="s">
        <v>22</v>
      </c>
      <c r="M23" s="52"/>
      <c r="N23" s="50" t="s">
        <v>98</v>
      </c>
      <c r="O23" s="50"/>
    </row>
    <row r="24" spans="1:15" s="53" customFormat="1" ht="14.25" customHeight="1" x14ac:dyDescent="0.2">
      <c r="A24" s="48">
        <v>2001</v>
      </c>
      <c r="B24" s="49">
        <v>42683</v>
      </c>
      <c r="C24" s="50" t="s">
        <v>23</v>
      </c>
      <c r="D24" s="48">
        <v>27</v>
      </c>
      <c r="E24" s="48">
        <v>14</v>
      </c>
      <c r="F24" s="48" t="s">
        <v>6</v>
      </c>
      <c r="G24" s="48">
        <v>1</v>
      </c>
      <c r="H24" s="48"/>
      <c r="I24" s="48"/>
      <c r="J24" s="48"/>
      <c r="K24" s="51" t="s">
        <v>16</v>
      </c>
      <c r="L24" s="50" t="s">
        <v>40</v>
      </c>
      <c r="M24" s="52"/>
      <c r="N24" s="50" t="s">
        <v>98</v>
      </c>
      <c r="O24" s="50"/>
    </row>
    <row r="25" spans="1:15" s="53" customFormat="1" ht="14.25" customHeight="1" x14ac:dyDescent="0.2">
      <c r="A25" s="48">
        <v>2002</v>
      </c>
      <c r="B25" s="49">
        <v>42671</v>
      </c>
      <c r="C25" s="50" t="s">
        <v>23</v>
      </c>
      <c r="D25" s="48">
        <v>3</v>
      </c>
      <c r="E25" s="48">
        <v>0</v>
      </c>
      <c r="F25" s="48" t="s">
        <v>6</v>
      </c>
      <c r="G25" s="48">
        <v>1</v>
      </c>
      <c r="H25" s="48"/>
      <c r="I25" s="48"/>
      <c r="J25" s="48"/>
      <c r="K25" s="51" t="s">
        <v>16</v>
      </c>
      <c r="L25" s="50" t="s">
        <v>40</v>
      </c>
      <c r="M25" s="52"/>
      <c r="N25" s="50" t="s">
        <v>98</v>
      </c>
      <c r="O25" s="50"/>
    </row>
    <row r="26" spans="1:15" s="53" customFormat="1" ht="14.25" customHeight="1" x14ac:dyDescent="0.2">
      <c r="A26" s="48">
        <v>2002</v>
      </c>
      <c r="B26" s="49">
        <v>42689</v>
      </c>
      <c r="C26" s="50" t="s">
        <v>23</v>
      </c>
      <c r="D26" s="48">
        <v>40</v>
      </c>
      <c r="E26" s="48">
        <v>6</v>
      </c>
      <c r="F26" s="48" t="s">
        <v>6</v>
      </c>
      <c r="G26" s="48">
        <v>1</v>
      </c>
      <c r="H26" s="48"/>
      <c r="I26" s="48"/>
      <c r="J26" s="48"/>
      <c r="K26" s="51" t="s">
        <v>21</v>
      </c>
      <c r="L26" s="50" t="s">
        <v>22</v>
      </c>
      <c r="M26" s="52"/>
      <c r="N26" s="50" t="s">
        <v>98</v>
      </c>
      <c r="O26" s="50"/>
    </row>
    <row r="27" spans="1:15" s="53" customFormat="1" ht="14.25" customHeight="1" x14ac:dyDescent="0.2">
      <c r="A27" s="48">
        <v>2003</v>
      </c>
      <c r="B27" s="49">
        <v>42654</v>
      </c>
      <c r="C27" s="50" t="s">
        <v>23</v>
      </c>
      <c r="D27" s="48">
        <v>36</v>
      </c>
      <c r="E27" s="48">
        <v>14</v>
      </c>
      <c r="F27" s="48" t="s">
        <v>6</v>
      </c>
      <c r="G27" s="48">
        <v>1</v>
      </c>
      <c r="H27" s="48"/>
      <c r="I27" s="48"/>
      <c r="J27" s="48"/>
      <c r="K27" s="51" t="s">
        <v>21</v>
      </c>
      <c r="L27" s="50" t="s">
        <v>22</v>
      </c>
      <c r="M27" s="52"/>
      <c r="N27" s="50" t="s">
        <v>98</v>
      </c>
      <c r="O27" s="50"/>
    </row>
    <row r="28" spans="1:15" s="53" customFormat="1" ht="14.25" customHeight="1" x14ac:dyDescent="0.2">
      <c r="A28" s="48">
        <v>2003</v>
      </c>
      <c r="B28" s="49">
        <v>42681</v>
      </c>
      <c r="C28" s="50" t="s">
        <v>23</v>
      </c>
      <c r="D28" s="48">
        <v>21</v>
      </c>
      <c r="E28" s="48">
        <v>6</v>
      </c>
      <c r="F28" s="48" t="s">
        <v>6</v>
      </c>
      <c r="G28" s="48">
        <v>1</v>
      </c>
      <c r="H28" s="48"/>
      <c r="I28" s="48"/>
      <c r="J28" s="48"/>
      <c r="K28" s="51" t="s">
        <v>16</v>
      </c>
      <c r="L28" s="50" t="s">
        <v>40</v>
      </c>
      <c r="M28" s="52"/>
      <c r="N28" s="50" t="s">
        <v>98</v>
      </c>
      <c r="O28" s="50"/>
    </row>
    <row r="29" spans="1:15" s="53" customFormat="1" ht="14.25" customHeight="1" x14ac:dyDescent="0.2">
      <c r="A29" s="48">
        <v>2004</v>
      </c>
      <c r="B29" s="49">
        <v>42658</v>
      </c>
      <c r="C29" s="50" t="s">
        <v>23</v>
      </c>
      <c r="D29" s="48">
        <v>50</v>
      </c>
      <c r="E29" s="48">
        <v>21</v>
      </c>
      <c r="F29" s="48" t="s">
        <v>6</v>
      </c>
      <c r="G29" s="48">
        <v>1</v>
      </c>
      <c r="H29" s="48"/>
      <c r="I29" s="48"/>
      <c r="J29" s="48"/>
      <c r="K29" s="51" t="s">
        <v>16</v>
      </c>
      <c r="L29" s="50" t="s">
        <v>40</v>
      </c>
      <c r="M29" s="52"/>
      <c r="N29" s="50" t="s">
        <v>98</v>
      </c>
      <c r="O29" s="50"/>
    </row>
    <row r="30" spans="1:15" s="53" customFormat="1" ht="14.25" customHeight="1" x14ac:dyDescent="0.2">
      <c r="A30" s="48">
        <v>2004</v>
      </c>
      <c r="B30" s="49">
        <v>42686</v>
      </c>
      <c r="C30" s="50" t="s">
        <v>23</v>
      </c>
      <c r="D30" s="48">
        <v>32</v>
      </c>
      <c r="E30" s="48">
        <v>39</v>
      </c>
      <c r="F30" s="48" t="s">
        <v>7</v>
      </c>
      <c r="G30" s="48"/>
      <c r="H30" s="48">
        <v>1</v>
      </c>
      <c r="I30" s="48"/>
      <c r="J30" s="48"/>
      <c r="K30" s="51" t="s">
        <v>21</v>
      </c>
      <c r="L30" s="50" t="s">
        <v>22</v>
      </c>
      <c r="M30" s="52"/>
      <c r="N30" s="50" t="s">
        <v>98</v>
      </c>
      <c r="O30" s="50"/>
    </row>
    <row r="31" spans="1:15" s="53" customFormat="1" ht="14.25" customHeight="1" x14ac:dyDescent="0.2">
      <c r="A31" s="48">
        <v>2005</v>
      </c>
      <c r="B31" s="49">
        <v>42629</v>
      </c>
      <c r="C31" s="50" t="s">
        <v>23</v>
      </c>
      <c r="D31" s="48">
        <v>25</v>
      </c>
      <c r="E31" s="48">
        <v>13</v>
      </c>
      <c r="F31" s="48" t="s">
        <v>6</v>
      </c>
      <c r="G31" s="48">
        <v>1</v>
      </c>
      <c r="H31" s="48"/>
      <c r="I31" s="48"/>
      <c r="J31" s="48"/>
      <c r="K31" s="51" t="s">
        <v>21</v>
      </c>
      <c r="L31" s="50" t="s">
        <v>22</v>
      </c>
      <c r="M31" s="52"/>
      <c r="N31" s="50" t="s">
        <v>105</v>
      </c>
      <c r="O31" s="50"/>
    </row>
    <row r="32" spans="1:15" s="53" customFormat="1" ht="14.25" customHeight="1" x14ac:dyDescent="0.2">
      <c r="A32" s="48">
        <v>2006</v>
      </c>
      <c r="B32" s="49">
        <v>42628</v>
      </c>
      <c r="C32" s="50" t="s">
        <v>23</v>
      </c>
      <c r="D32" s="48">
        <v>34</v>
      </c>
      <c r="E32" s="48">
        <v>7</v>
      </c>
      <c r="F32" s="48" t="s">
        <v>6</v>
      </c>
      <c r="G32" s="48">
        <v>1</v>
      </c>
      <c r="H32" s="48"/>
      <c r="I32" s="48"/>
      <c r="J32" s="48"/>
      <c r="K32" s="51" t="s">
        <v>16</v>
      </c>
      <c r="L32" s="50" t="s">
        <v>40</v>
      </c>
      <c r="M32" s="52"/>
      <c r="N32" s="50" t="s">
        <v>105</v>
      </c>
      <c r="O32" s="50"/>
    </row>
    <row r="33" spans="1:15" s="53" customFormat="1" ht="14.25" customHeight="1" x14ac:dyDescent="0.2">
      <c r="A33" s="48">
        <v>2013</v>
      </c>
      <c r="B33" s="49">
        <v>42612</v>
      </c>
      <c r="C33" s="50" t="s">
        <v>23</v>
      </c>
      <c r="D33" s="48">
        <v>14</v>
      </c>
      <c r="E33" s="48">
        <v>39</v>
      </c>
      <c r="F33" s="48" t="s">
        <v>7</v>
      </c>
      <c r="G33" s="48"/>
      <c r="H33" s="48">
        <v>1</v>
      </c>
      <c r="I33" s="48"/>
      <c r="J33" s="48"/>
      <c r="K33" s="51" t="s">
        <v>16</v>
      </c>
      <c r="L33" s="50" t="s">
        <v>40</v>
      </c>
      <c r="M33" s="52"/>
      <c r="N33" s="50" t="s">
        <v>94</v>
      </c>
      <c r="O33" s="50"/>
    </row>
    <row r="34" spans="1:15" s="53" customFormat="1" ht="14.25" customHeight="1" x14ac:dyDescent="0.2">
      <c r="A34" s="48">
        <v>2014</v>
      </c>
      <c r="B34" s="49">
        <v>42610</v>
      </c>
      <c r="C34" s="50" t="s">
        <v>23</v>
      </c>
      <c r="D34" s="48">
        <v>7</v>
      </c>
      <c r="E34" s="48">
        <v>17</v>
      </c>
      <c r="F34" s="48" t="s">
        <v>7</v>
      </c>
      <c r="G34" s="48"/>
      <c r="H34" s="48">
        <v>1</v>
      </c>
      <c r="I34" s="48"/>
      <c r="J34" s="48"/>
      <c r="K34" s="51" t="s">
        <v>21</v>
      </c>
      <c r="L34" s="50" t="s">
        <v>22</v>
      </c>
      <c r="M34" s="52" t="s">
        <v>134</v>
      </c>
      <c r="N34" s="50" t="s">
        <v>94</v>
      </c>
      <c r="O34" s="50"/>
    </row>
    <row r="35" spans="1:15" s="53" customFormat="1" ht="14.25" customHeight="1" x14ac:dyDescent="0.2">
      <c r="A35" s="48">
        <v>2015</v>
      </c>
      <c r="B35" s="49">
        <v>42638</v>
      </c>
      <c r="C35" s="50" t="s">
        <v>23</v>
      </c>
      <c r="D35" s="48">
        <v>45</v>
      </c>
      <c r="E35" s="48">
        <v>7</v>
      </c>
      <c r="F35" s="48" t="s">
        <v>6</v>
      </c>
      <c r="G35" s="48">
        <v>1</v>
      </c>
      <c r="H35" s="48"/>
      <c r="I35" s="48"/>
      <c r="J35" s="48"/>
      <c r="K35" s="51" t="s">
        <v>21</v>
      </c>
      <c r="L35" s="50" t="s">
        <v>22</v>
      </c>
      <c r="M35" s="52" t="s">
        <v>134</v>
      </c>
      <c r="N35" s="50" t="s">
        <v>94</v>
      </c>
      <c r="O35" s="50"/>
    </row>
    <row r="36" spans="1:15" s="53" customFormat="1" ht="14.25" customHeight="1" x14ac:dyDescent="0.2">
      <c r="A36" s="48">
        <v>2016</v>
      </c>
      <c r="B36" s="49">
        <v>42636</v>
      </c>
      <c r="C36" s="50" t="s">
        <v>23</v>
      </c>
      <c r="D36" s="48">
        <v>32</v>
      </c>
      <c r="E36" s="48">
        <v>8</v>
      </c>
      <c r="F36" s="48" t="s">
        <v>6</v>
      </c>
      <c r="G36" s="48">
        <v>1</v>
      </c>
      <c r="H36" s="48"/>
      <c r="I36" s="48"/>
      <c r="J36" s="48"/>
      <c r="K36" s="51" t="s">
        <v>16</v>
      </c>
      <c r="L36" s="50" t="s">
        <v>40</v>
      </c>
      <c r="M36" s="52"/>
      <c r="N36" s="50" t="s">
        <v>94</v>
      </c>
      <c r="O36" s="50"/>
    </row>
    <row r="37" spans="1:15" s="53" customFormat="1" ht="14.25" customHeight="1" x14ac:dyDescent="0.2">
      <c r="A37" s="10"/>
      <c r="B37" s="11" t="s">
        <v>18</v>
      </c>
      <c r="C37" s="12" t="s">
        <v>18</v>
      </c>
      <c r="D37" s="10"/>
      <c r="E37" s="10"/>
      <c r="F37" s="10" t="str">
        <f>IF(D37="","",IF(D37&gt;E37,"W",IF(D37&lt;E37,"L","T")))</f>
        <v/>
      </c>
      <c r="G37" s="10" t="str">
        <f>IF(D37&gt;E37,1,"")</f>
        <v/>
      </c>
      <c r="H37" s="10" t="str">
        <f>IF(D37&lt;E37,1,"")</f>
        <v/>
      </c>
      <c r="I37" s="10" t="str">
        <f>IF(F37="T",1,"")</f>
        <v/>
      </c>
      <c r="J37" s="10"/>
      <c r="K37" s="13" t="s">
        <v>18</v>
      </c>
      <c r="L37" s="14" t="str">
        <f>IF(K37="Home","Clendenin","")</f>
        <v/>
      </c>
      <c r="M37" s="14"/>
      <c r="N37" s="12" t="s">
        <v>18</v>
      </c>
      <c r="O37" s="12"/>
    </row>
    <row r="38" spans="1:15" s="12" customFormat="1" ht="14.25" customHeight="1" x14ac:dyDescent="0.2">
      <c r="A38" s="15"/>
      <c r="B38" s="11"/>
      <c r="D38" s="16">
        <f>SUM(D2:D36)</f>
        <v>693</v>
      </c>
      <c r="E38" s="16">
        <f>SUM(E2:E36)</f>
        <v>463</v>
      </c>
      <c r="F38" s="16"/>
      <c r="G38" s="16">
        <f>SUM(G2:G36)</f>
        <v>22</v>
      </c>
      <c r="H38" s="16">
        <f>SUM(H2:H36)</f>
        <v>13</v>
      </c>
      <c r="I38" s="16">
        <f>SUM(I2:I36)</f>
        <v>0</v>
      </c>
      <c r="J38" s="17">
        <f>(G38+(I38/2))/(G38+H38+I38)</f>
        <v>0.62857142857142856</v>
      </c>
      <c r="K38" s="13"/>
      <c r="L38" s="18"/>
      <c r="M38" s="14"/>
    </row>
    <row r="39" spans="1:15" s="12" customFormat="1" ht="14.25" customHeight="1" x14ac:dyDescent="0.2">
      <c r="A39" s="15"/>
      <c r="B39" s="11"/>
      <c r="D39" s="19">
        <f>AVERAGE(D2:D36)</f>
        <v>19.8</v>
      </c>
      <c r="E39" s="19">
        <f>AVERAGE(E2:E36)</f>
        <v>13.228571428571428</v>
      </c>
      <c r="F39" s="19">
        <f>D39-E39</f>
        <v>6.571428571428573</v>
      </c>
      <c r="G39" s="10"/>
      <c r="H39" s="10"/>
      <c r="I39" s="10"/>
      <c r="J39" s="10"/>
      <c r="K39" s="13"/>
      <c r="L39" s="18"/>
      <c r="M39" s="14"/>
    </row>
    <row r="40" spans="1:15" s="12" customFormat="1" ht="14.25" customHeight="1" x14ac:dyDescent="0.2">
      <c r="A40" s="10"/>
      <c r="B40" s="11"/>
      <c r="D40" s="10"/>
      <c r="E40" s="10"/>
      <c r="F40" s="10"/>
      <c r="G40" s="10"/>
      <c r="H40" s="10"/>
      <c r="I40" s="10"/>
      <c r="J40" s="10"/>
      <c r="K40" s="13"/>
      <c r="L40" s="18"/>
      <c r="M40" s="14"/>
    </row>
  </sheetData>
  <conditionalFormatting sqref="F39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1989</v>
      </c>
      <c r="B2" s="49">
        <v>42706</v>
      </c>
      <c r="C2" s="50" t="s">
        <v>66</v>
      </c>
      <c r="D2" s="48">
        <v>20</v>
      </c>
      <c r="E2" s="48">
        <v>14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20</v>
      </c>
      <c r="E4" s="16">
        <f>SUM(E2:E2)</f>
        <v>14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20</v>
      </c>
      <c r="E5" s="19">
        <f>AVERAGE(E2:E2)</f>
        <v>14</v>
      </c>
      <c r="F5" s="19">
        <f>D5-E5</f>
        <v>6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1986</v>
      </c>
      <c r="B2" s="49">
        <v>42703</v>
      </c>
      <c r="C2" s="50" t="s">
        <v>57</v>
      </c>
      <c r="D2" s="48">
        <v>7</v>
      </c>
      <c r="E2" s="48">
        <v>14</v>
      </c>
      <c r="F2" s="48" t="s">
        <v>7</v>
      </c>
      <c r="G2" s="48"/>
      <c r="H2" s="48">
        <v>1</v>
      </c>
      <c r="I2" s="48"/>
      <c r="J2" s="48" t="s">
        <v>59</v>
      </c>
      <c r="K2" s="51" t="s">
        <v>21</v>
      </c>
      <c r="L2" s="50" t="s">
        <v>22</v>
      </c>
      <c r="M2" s="52"/>
      <c r="N2" s="50" t="s">
        <v>19</v>
      </c>
      <c r="O2" s="50" t="s">
        <v>60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7</v>
      </c>
      <c r="E4" s="16">
        <f>SUM(E2:E2)</f>
        <v>14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7</v>
      </c>
      <c r="E5" s="19">
        <f>AVERAGE(E2:E2)</f>
        <v>14</v>
      </c>
      <c r="F5" s="19">
        <f>D5-E5</f>
        <v>-7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1986</v>
      </c>
      <c r="B2" s="49">
        <v>42688</v>
      </c>
      <c r="C2" s="50" t="s">
        <v>55</v>
      </c>
      <c r="D2" s="48">
        <v>14</v>
      </c>
      <c r="E2" s="48">
        <v>0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22</v>
      </c>
      <c r="M2" s="52"/>
      <c r="N2" s="50" t="s">
        <v>19</v>
      </c>
      <c r="O2" s="50" t="s">
        <v>58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14</v>
      </c>
      <c r="E4" s="16">
        <f>SUM(E2:E2)</f>
        <v>0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14</v>
      </c>
      <c r="E5" s="19">
        <f>AVERAGE(E2:E2)</f>
        <v>0</v>
      </c>
      <c r="F5" s="19">
        <f>D5-E5</f>
        <v>14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1990</v>
      </c>
      <c r="B2" s="49">
        <v>42705</v>
      </c>
      <c r="C2" s="50" t="s">
        <v>75</v>
      </c>
      <c r="D2" s="48">
        <v>17</v>
      </c>
      <c r="E2" s="48">
        <v>0</v>
      </c>
      <c r="F2" s="48" t="s">
        <v>6</v>
      </c>
      <c r="G2" s="48">
        <v>1</v>
      </c>
      <c r="H2" s="48"/>
      <c r="I2" s="48"/>
      <c r="J2" s="48"/>
      <c r="K2" s="51" t="s">
        <v>16</v>
      </c>
      <c r="L2" s="50" t="s">
        <v>30</v>
      </c>
      <c r="M2" s="52" t="s">
        <v>64</v>
      </c>
      <c r="N2" s="50" t="s">
        <v>19</v>
      </c>
      <c r="O2" s="50" t="s">
        <v>77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17</v>
      </c>
      <c r="E4" s="16">
        <f>SUM(E2:E2)</f>
        <v>0</v>
      </c>
      <c r="F4" s="16"/>
      <c r="G4" s="16">
        <f>SUM(G2:G2)</f>
        <v>1</v>
      </c>
      <c r="H4" s="16">
        <f>SUM(H2:H2)</f>
        <v>0</v>
      </c>
      <c r="I4" s="16">
        <f>SUM(I2:I2)</f>
        <v>0</v>
      </c>
      <c r="J4" s="17">
        <f>(G4+(I4/2))/(G4+H4+I4)</f>
        <v>1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17</v>
      </c>
      <c r="E5" s="19">
        <f>AVERAGE(E2:E2)</f>
        <v>0</v>
      </c>
      <c r="F5" s="19">
        <f>D5-E5</f>
        <v>17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1990</v>
      </c>
      <c r="B2" s="49">
        <v>42712</v>
      </c>
      <c r="C2" s="50" t="s">
        <v>76</v>
      </c>
      <c r="D2" s="48">
        <v>14</v>
      </c>
      <c r="E2" s="48">
        <v>15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19</v>
      </c>
      <c r="O2" s="50" t="s">
        <v>78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14</v>
      </c>
      <c r="E4" s="16">
        <f>SUM(E2:E2)</f>
        <v>15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14</v>
      </c>
      <c r="E5" s="19">
        <f>AVERAGE(E2:E2)</f>
        <v>15</v>
      </c>
      <c r="F5" s="19">
        <f>D5-E5</f>
        <v>-1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ySplit="1" topLeftCell="A14" activePane="bottomLeft" state="frozen"/>
      <selection pane="bottomLeft" activeCell="K43" sqref="K4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1981</v>
      </c>
      <c r="B2" s="49">
        <v>42624</v>
      </c>
      <c r="C2" s="50" t="s">
        <v>20</v>
      </c>
      <c r="D2" s="48">
        <v>10</v>
      </c>
      <c r="E2" s="48">
        <v>0</v>
      </c>
      <c r="F2" s="48" t="s">
        <v>6</v>
      </c>
      <c r="G2" s="48">
        <v>1</v>
      </c>
      <c r="H2" s="48"/>
      <c r="I2" s="48"/>
      <c r="J2" s="48"/>
      <c r="K2" s="51" t="s">
        <v>21</v>
      </c>
      <c r="L2" s="50" t="s">
        <v>20</v>
      </c>
      <c r="M2" s="52" t="s">
        <v>24</v>
      </c>
      <c r="N2" s="50" t="s">
        <v>19</v>
      </c>
      <c r="O2" s="50"/>
    </row>
    <row r="3" spans="1:15" s="53" customFormat="1" ht="14.25" customHeight="1" x14ac:dyDescent="0.2">
      <c r="A3" s="48">
        <v>1982</v>
      </c>
      <c r="B3" s="49">
        <v>42637</v>
      </c>
      <c r="C3" s="50" t="s">
        <v>20</v>
      </c>
      <c r="D3" s="48">
        <v>17</v>
      </c>
      <c r="E3" s="48">
        <v>8</v>
      </c>
      <c r="F3" s="48" t="s">
        <v>6</v>
      </c>
      <c r="G3" s="48">
        <v>1</v>
      </c>
      <c r="H3" s="48"/>
      <c r="I3" s="48"/>
      <c r="J3" s="48"/>
      <c r="K3" s="51" t="s">
        <v>16</v>
      </c>
      <c r="L3" s="50" t="s">
        <v>20</v>
      </c>
      <c r="M3" s="52" t="s">
        <v>24</v>
      </c>
      <c r="N3" s="50" t="s">
        <v>19</v>
      </c>
      <c r="O3" s="50"/>
    </row>
    <row r="4" spans="1:15" s="53" customFormat="1" ht="14.25" customHeight="1" x14ac:dyDescent="0.2">
      <c r="A4" s="48">
        <v>1983</v>
      </c>
      <c r="B4" s="49">
        <v>42636</v>
      </c>
      <c r="C4" s="50" t="s">
        <v>20</v>
      </c>
      <c r="D4" s="48">
        <v>6</v>
      </c>
      <c r="E4" s="48">
        <v>21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/>
      <c r="N4" s="50" t="s">
        <v>19</v>
      </c>
      <c r="O4" s="50"/>
    </row>
    <row r="5" spans="1:15" s="53" customFormat="1" ht="14.25" customHeight="1" x14ac:dyDescent="0.2">
      <c r="A5" s="48">
        <v>1984</v>
      </c>
      <c r="B5" s="49">
        <v>42655</v>
      </c>
      <c r="C5" s="50" t="s">
        <v>20</v>
      </c>
      <c r="D5" s="48">
        <v>21</v>
      </c>
      <c r="E5" s="48">
        <v>0</v>
      </c>
      <c r="F5" s="48" t="s">
        <v>6</v>
      </c>
      <c r="G5" s="48">
        <v>1</v>
      </c>
      <c r="H5" s="48"/>
      <c r="I5" s="48"/>
      <c r="J5" s="48"/>
      <c r="K5" s="51" t="s">
        <v>16</v>
      </c>
      <c r="L5" s="50" t="s">
        <v>20</v>
      </c>
      <c r="M5" s="52" t="s">
        <v>24</v>
      </c>
      <c r="N5" s="50" t="s">
        <v>19</v>
      </c>
      <c r="O5" s="50"/>
    </row>
    <row r="6" spans="1:15" s="53" customFormat="1" ht="14.25" customHeight="1" x14ac:dyDescent="0.2">
      <c r="A6" s="48">
        <v>1985</v>
      </c>
      <c r="B6" s="49">
        <v>42654</v>
      </c>
      <c r="C6" s="50" t="s">
        <v>20</v>
      </c>
      <c r="D6" s="48">
        <v>14</v>
      </c>
      <c r="E6" s="48">
        <v>0</v>
      </c>
      <c r="F6" s="48" t="s">
        <v>6</v>
      </c>
      <c r="G6" s="48">
        <v>1</v>
      </c>
      <c r="H6" s="48"/>
      <c r="I6" s="48"/>
      <c r="J6" s="48"/>
      <c r="K6" s="51" t="s">
        <v>21</v>
      </c>
      <c r="L6" s="50" t="s">
        <v>22</v>
      </c>
      <c r="M6" s="52"/>
      <c r="N6" s="50" t="s">
        <v>19</v>
      </c>
      <c r="O6" s="50"/>
    </row>
    <row r="7" spans="1:15" s="53" customFormat="1" ht="14.25" customHeight="1" x14ac:dyDescent="0.2">
      <c r="A7" s="48">
        <v>1986</v>
      </c>
      <c r="B7" s="49">
        <v>42653</v>
      </c>
      <c r="C7" s="50" t="s">
        <v>20</v>
      </c>
      <c r="D7" s="48">
        <v>21</v>
      </c>
      <c r="E7" s="48">
        <v>10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20</v>
      </c>
      <c r="M7" s="52" t="s">
        <v>24</v>
      </c>
      <c r="N7" s="50" t="s">
        <v>19</v>
      </c>
      <c r="O7" s="50"/>
    </row>
    <row r="8" spans="1:15" s="53" customFormat="1" ht="14.25" customHeight="1" x14ac:dyDescent="0.2">
      <c r="A8" s="48">
        <v>1987</v>
      </c>
      <c r="B8" s="49">
        <v>42652</v>
      </c>
      <c r="C8" s="50" t="s">
        <v>20</v>
      </c>
      <c r="D8" s="48">
        <v>10</v>
      </c>
      <c r="E8" s="48">
        <v>0</v>
      </c>
      <c r="F8" s="48" t="s">
        <v>6</v>
      </c>
      <c r="G8" s="48">
        <v>1</v>
      </c>
      <c r="H8" s="48"/>
      <c r="I8" s="48"/>
      <c r="J8" s="48"/>
      <c r="K8" s="51" t="s">
        <v>16</v>
      </c>
      <c r="L8" s="50" t="s">
        <v>20</v>
      </c>
      <c r="M8" s="52" t="s">
        <v>24</v>
      </c>
      <c r="N8" s="50" t="s">
        <v>19</v>
      </c>
      <c r="O8" s="50"/>
    </row>
    <row r="9" spans="1:15" s="53" customFormat="1" ht="14.25" customHeight="1" x14ac:dyDescent="0.2">
      <c r="A9" s="48">
        <v>1988</v>
      </c>
      <c r="B9" s="49">
        <v>42657</v>
      </c>
      <c r="C9" s="50" t="s">
        <v>20</v>
      </c>
      <c r="D9" s="48">
        <v>26</v>
      </c>
      <c r="E9" s="48">
        <v>12</v>
      </c>
      <c r="F9" s="48" t="s">
        <v>6</v>
      </c>
      <c r="G9" s="48">
        <v>1</v>
      </c>
      <c r="H9" s="48"/>
      <c r="I9" s="48"/>
      <c r="J9" s="48"/>
      <c r="K9" s="51" t="s">
        <v>16</v>
      </c>
      <c r="L9" s="50" t="s">
        <v>20</v>
      </c>
      <c r="M9" s="52" t="s">
        <v>24</v>
      </c>
      <c r="N9" s="50" t="s">
        <v>19</v>
      </c>
      <c r="O9" s="50"/>
    </row>
    <row r="10" spans="1:15" s="53" customFormat="1" ht="14.25" customHeight="1" x14ac:dyDescent="0.2">
      <c r="A10" s="48">
        <v>1989</v>
      </c>
      <c r="B10" s="49">
        <v>42656</v>
      </c>
      <c r="C10" s="50" t="s">
        <v>20</v>
      </c>
      <c r="D10" s="48">
        <v>21</v>
      </c>
      <c r="E10" s="48">
        <v>7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19</v>
      </c>
      <c r="O10" s="50"/>
    </row>
    <row r="11" spans="1:15" s="53" customFormat="1" ht="14.25" customHeight="1" x14ac:dyDescent="0.2">
      <c r="A11" s="48">
        <v>1990</v>
      </c>
      <c r="B11" s="49">
        <v>42641</v>
      </c>
      <c r="C11" s="50" t="s">
        <v>20</v>
      </c>
      <c r="D11" s="48">
        <v>12</v>
      </c>
      <c r="E11" s="48">
        <v>6</v>
      </c>
      <c r="F11" s="48" t="s">
        <v>6</v>
      </c>
      <c r="G11" s="48">
        <v>1</v>
      </c>
      <c r="H11" s="48"/>
      <c r="I11" s="48"/>
      <c r="J11" s="48"/>
      <c r="K11" s="51" t="s">
        <v>21</v>
      </c>
      <c r="L11" s="50" t="s">
        <v>22</v>
      </c>
      <c r="M11" s="52"/>
      <c r="N11" s="50" t="s">
        <v>19</v>
      </c>
      <c r="O11" s="50"/>
    </row>
    <row r="12" spans="1:15" s="53" customFormat="1" ht="14.25" customHeight="1" x14ac:dyDescent="0.2">
      <c r="A12" s="48">
        <v>1991</v>
      </c>
      <c r="B12" s="49">
        <v>42640</v>
      </c>
      <c r="C12" s="50" t="s">
        <v>20</v>
      </c>
      <c r="D12" s="48">
        <v>0</v>
      </c>
      <c r="E12" s="48">
        <v>39</v>
      </c>
      <c r="F12" s="48" t="s">
        <v>7</v>
      </c>
      <c r="G12" s="48"/>
      <c r="H12" s="48">
        <v>1</v>
      </c>
      <c r="I12" s="48"/>
      <c r="J12" s="48"/>
      <c r="K12" s="51" t="s">
        <v>16</v>
      </c>
      <c r="L12" s="50" t="s">
        <v>20</v>
      </c>
      <c r="M12" s="52" t="s">
        <v>24</v>
      </c>
      <c r="N12" s="50" t="s">
        <v>79</v>
      </c>
      <c r="O12" s="50"/>
    </row>
    <row r="13" spans="1:15" s="53" customFormat="1" ht="14.25" customHeight="1" x14ac:dyDescent="0.2">
      <c r="A13" s="48">
        <v>1992</v>
      </c>
      <c r="B13" s="49">
        <v>42645</v>
      </c>
      <c r="C13" s="50" t="s">
        <v>20</v>
      </c>
      <c r="D13" s="48">
        <v>7</v>
      </c>
      <c r="E13" s="48">
        <v>47</v>
      </c>
      <c r="F13" s="48" t="s">
        <v>7</v>
      </c>
      <c r="G13" s="48"/>
      <c r="H13" s="48">
        <v>1</v>
      </c>
      <c r="I13" s="48"/>
      <c r="J13" s="48"/>
      <c r="K13" s="51" t="s">
        <v>21</v>
      </c>
      <c r="L13" s="50" t="s">
        <v>22</v>
      </c>
      <c r="M13" s="52"/>
      <c r="N13" s="50" t="s">
        <v>79</v>
      </c>
      <c r="O13" s="50"/>
    </row>
    <row r="14" spans="1:15" s="53" customFormat="1" ht="14.25" customHeight="1" x14ac:dyDescent="0.2">
      <c r="A14" s="48">
        <v>1993</v>
      </c>
      <c r="B14" s="49">
        <v>42644</v>
      </c>
      <c r="C14" s="50" t="s">
        <v>20</v>
      </c>
      <c r="D14" s="48">
        <v>0</v>
      </c>
      <c r="E14" s="48">
        <v>14</v>
      </c>
      <c r="F14" s="48" t="s">
        <v>7</v>
      </c>
      <c r="G14" s="48"/>
      <c r="H14" s="48">
        <v>1</v>
      </c>
      <c r="I14" s="48"/>
      <c r="J14" s="48"/>
      <c r="K14" s="51" t="s">
        <v>16</v>
      </c>
      <c r="L14" s="50" t="s">
        <v>20</v>
      </c>
      <c r="M14" s="52" t="s">
        <v>24</v>
      </c>
      <c r="N14" s="50" t="s">
        <v>85</v>
      </c>
      <c r="O14" s="50"/>
    </row>
    <row r="15" spans="1:15" s="53" customFormat="1" ht="14.25" customHeight="1" x14ac:dyDescent="0.2">
      <c r="A15" s="48">
        <v>1994</v>
      </c>
      <c r="B15" s="49">
        <v>42643</v>
      </c>
      <c r="C15" s="50" t="s">
        <v>20</v>
      </c>
      <c r="D15" s="48">
        <v>24</v>
      </c>
      <c r="E15" s="48">
        <v>34</v>
      </c>
      <c r="F15" s="48" t="s">
        <v>7</v>
      </c>
      <c r="G15" s="48"/>
      <c r="H15" s="48">
        <v>1</v>
      </c>
      <c r="I15" s="48"/>
      <c r="J15" s="48"/>
      <c r="K15" s="51" t="s">
        <v>21</v>
      </c>
      <c r="L15" s="50" t="s">
        <v>22</v>
      </c>
      <c r="M15" s="52"/>
      <c r="N15" s="50" t="s">
        <v>85</v>
      </c>
      <c r="O15" s="50"/>
    </row>
    <row r="16" spans="1:15" s="53" customFormat="1" ht="14.25" customHeight="1" x14ac:dyDescent="0.2">
      <c r="A16" s="48">
        <v>1995</v>
      </c>
      <c r="B16" s="49">
        <v>42642</v>
      </c>
      <c r="C16" s="50" t="s">
        <v>20</v>
      </c>
      <c r="D16" s="48">
        <v>17</v>
      </c>
      <c r="E16" s="48">
        <v>27</v>
      </c>
      <c r="F16" s="48" t="s">
        <v>7</v>
      </c>
      <c r="G16" s="48"/>
      <c r="H16" s="48">
        <v>1</v>
      </c>
      <c r="I16" s="48"/>
      <c r="J16" s="48"/>
      <c r="K16" s="51" t="s">
        <v>16</v>
      </c>
      <c r="L16" s="50" t="s">
        <v>20</v>
      </c>
      <c r="M16" s="52" t="s">
        <v>24</v>
      </c>
      <c r="N16" s="50" t="s">
        <v>85</v>
      </c>
      <c r="O16" s="50"/>
    </row>
    <row r="17" spans="1:15" s="53" customFormat="1" ht="14.25" customHeight="1" x14ac:dyDescent="0.2">
      <c r="A17" s="48">
        <v>1996</v>
      </c>
      <c r="B17" s="49">
        <v>42640</v>
      </c>
      <c r="C17" s="50" t="s">
        <v>20</v>
      </c>
      <c r="D17" s="48">
        <v>0</v>
      </c>
      <c r="E17" s="48">
        <v>56</v>
      </c>
      <c r="F17" s="48" t="s">
        <v>7</v>
      </c>
      <c r="G17" s="48"/>
      <c r="H17" s="48">
        <v>1</v>
      </c>
      <c r="I17" s="48"/>
      <c r="J17" s="48"/>
      <c r="K17" s="51" t="s">
        <v>21</v>
      </c>
      <c r="L17" s="50" t="s">
        <v>22</v>
      </c>
      <c r="M17" s="52"/>
      <c r="N17" s="50" t="s">
        <v>89</v>
      </c>
      <c r="O17" s="50"/>
    </row>
    <row r="18" spans="1:15" s="53" customFormat="1" ht="14.25" customHeight="1" x14ac:dyDescent="0.2">
      <c r="A18" s="48">
        <v>1997</v>
      </c>
      <c r="B18" s="49">
        <v>42639</v>
      </c>
      <c r="C18" s="50" t="s">
        <v>20</v>
      </c>
      <c r="D18" s="48">
        <v>42</v>
      </c>
      <c r="E18" s="48">
        <v>6</v>
      </c>
      <c r="F18" s="48" t="s">
        <v>6</v>
      </c>
      <c r="G18" s="48">
        <v>1</v>
      </c>
      <c r="H18" s="48"/>
      <c r="I18" s="48"/>
      <c r="J18" s="48"/>
      <c r="K18" s="51" t="s">
        <v>16</v>
      </c>
      <c r="L18" s="50" t="s">
        <v>20</v>
      </c>
      <c r="M18" s="52" t="s">
        <v>24</v>
      </c>
      <c r="N18" s="50" t="s">
        <v>89</v>
      </c>
      <c r="O18" s="50"/>
    </row>
    <row r="19" spans="1:15" s="53" customFormat="1" ht="14.25" customHeight="1" x14ac:dyDescent="0.2">
      <c r="A19" s="48">
        <v>1997</v>
      </c>
      <c r="B19" s="49">
        <v>42689</v>
      </c>
      <c r="C19" s="50" t="s">
        <v>20</v>
      </c>
      <c r="D19" s="48">
        <v>33</v>
      </c>
      <c r="E19" s="48">
        <v>11</v>
      </c>
      <c r="F19" s="48" t="s">
        <v>6</v>
      </c>
      <c r="G19" s="48">
        <v>1</v>
      </c>
      <c r="H19" s="48"/>
      <c r="I19" s="48"/>
      <c r="J19" s="48"/>
      <c r="K19" s="51" t="s">
        <v>21</v>
      </c>
      <c r="L19" s="50" t="s">
        <v>22</v>
      </c>
      <c r="M19" s="52"/>
      <c r="N19" s="50" t="s">
        <v>89</v>
      </c>
      <c r="O19" s="50" t="s">
        <v>58</v>
      </c>
    </row>
    <row r="20" spans="1:15" s="53" customFormat="1" ht="14.25" customHeight="1" x14ac:dyDescent="0.2">
      <c r="A20" s="48">
        <v>1998</v>
      </c>
      <c r="B20" s="49">
        <v>42638</v>
      </c>
      <c r="C20" s="50" t="s">
        <v>20</v>
      </c>
      <c r="D20" s="48">
        <v>24</v>
      </c>
      <c r="E20" s="48">
        <v>7</v>
      </c>
      <c r="F20" s="48" t="s">
        <v>6</v>
      </c>
      <c r="G20" s="48">
        <v>1</v>
      </c>
      <c r="H20" s="48"/>
      <c r="I20" s="48"/>
      <c r="J20" s="48"/>
      <c r="K20" s="51" t="s">
        <v>21</v>
      </c>
      <c r="L20" s="50" t="s">
        <v>22</v>
      </c>
      <c r="M20" s="52"/>
      <c r="N20" s="50" t="s">
        <v>93</v>
      </c>
      <c r="O20" s="50"/>
    </row>
    <row r="21" spans="1:15" s="53" customFormat="1" ht="14.25" customHeight="1" x14ac:dyDescent="0.2">
      <c r="A21" s="48">
        <v>1999</v>
      </c>
      <c r="B21" s="49">
        <v>42637</v>
      </c>
      <c r="C21" s="50" t="s">
        <v>20</v>
      </c>
      <c r="D21" s="48">
        <v>13</v>
      </c>
      <c r="E21" s="48">
        <v>7</v>
      </c>
      <c r="F21" s="48" t="s">
        <v>6</v>
      </c>
      <c r="G21" s="48">
        <v>1</v>
      </c>
      <c r="H21" s="48"/>
      <c r="I21" s="48"/>
      <c r="J21" s="48"/>
      <c r="K21" s="51" t="s">
        <v>16</v>
      </c>
      <c r="L21" s="50" t="s">
        <v>20</v>
      </c>
      <c r="M21" s="52" t="s">
        <v>24</v>
      </c>
      <c r="N21" s="50" t="s">
        <v>94</v>
      </c>
      <c r="O21" s="50"/>
    </row>
    <row r="22" spans="1:15" s="53" customFormat="1" ht="14.25" customHeight="1" x14ac:dyDescent="0.2">
      <c r="A22" s="48">
        <v>2000</v>
      </c>
      <c r="B22" s="49">
        <v>42607</v>
      </c>
      <c r="C22" s="50" t="s">
        <v>20</v>
      </c>
      <c r="D22" s="48">
        <v>10</v>
      </c>
      <c r="E22" s="48">
        <v>0</v>
      </c>
      <c r="F22" s="48" t="s">
        <v>6</v>
      </c>
      <c r="G22" s="48">
        <v>1</v>
      </c>
      <c r="H22" s="48"/>
      <c r="I22" s="48"/>
      <c r="J22" s="48"/>
      <c r="K22" s="51" t="s">
        <v>16</v>
      </c>
      <c r="L22" s="50" t="s">
        <v>20</v>
      </c>
      <c r="M22" s="52" t="s">
        <v>24</v>
      </c>
      <c r="N22" s="50" t="s">
        <v>94</v>
      </c>
      <c r="O22" s="50"/>
    </row>
    <row r="23" spans="1:15" s="53" customFormat="1" ht="14.25" customHeight="1" x14ac:dyDescent="0.2">
      <c r="A23" s="48">
        <v>2000</v>
      </c>
      <c r="B23" s="49">
        <v>42635</v>
      </c>
      <c r="C23" s="50" t="s">
        <v>20</v>
      </c>
      <c r="D23" s="48">
        <v>48</v>
      </c>
      <c r="E23" s="48">
        <v>0</v>
      </c>
      <c r="F23" s="48" t="s">
        <v>6</v>
      </c>
      <c r="G23" s="48">
        <v>1</v>
      </c>
      <c r="H23" s="48"/>
      <c r="I23" s="48"/>
      <c r="J23" s="48"/>
      <c r="K23" s="51" t="s">
        <v>21</v>
      </c>
      <c r="L23" s="50" t="s">
        <v>22</v>
      </c>
      <c r="M23" s="52"/>
      <c r="N23" s="50" t="s">
        <v>94</v>
      </c>
      <c r="O23" s="50"/>
    </row>
    <row r="24" spans="1:15" s="53" customFormat="1" ht="14.25" customHeight="1" x14ac:dyDescent="0.2">
      <c r="A24" s="48">
        <v>2001</v>
      </c>
      <c r="B24" s="49">
        <v>42620</v>
      </c>
      <c r="C24" s="50" t="s">
        <v>20</v>
      </c>
      <c r="D24" s="48">
        <v>51</v>
      </c>
      <c r="E24" s="48">
        <v>7</v>
      </c>
      <c r="F24" s="48" t="s">
        <v>6</v>
      </c>
      <c r="G24" s="48">
        <v>1</v>
      </c>
      <c r="H24" s="48"/>
      <c r="I24" s="48"/>
      <c r="J24" s="48"/>
      <c r="K24" s="51"/>
      <c r="L24" s="50"/>
      <c r="M24" s="52"/>
      <c r="N24" s="50" t="s">
        <v>98</v>
      </c>
      <c r="O24" s="50"/>
    </row>
    <row r="25" spans="1:15" s="53" customFormat="1" ht="14.25" customHeight="1" x14ac:dyDescent="0.2">
      <c r="A25" s="48">
        <v>2002</v>
      </c>
      <c r="B25" s="49">
        <v>42618</v>
      </c>
      <c r="C25" s="50" t="s">
        <v>20</v>
      </c>
      <c r="D25" s="48">
        <v>23</v>
      </c>
      <c r="E25" s="48">
        <v>22</v>
      </c>
      <c r="F25" s="48" t="s">
        <v>6</v>
      </c>
      <c r="G25" s="48">
        <v>1</v>
      </c>
      <c r="H25" s="48"/>
      <c r="I25" s="48"/>
      <c r="J25" s="48"/>
      <c r="K25" s="51" t="s">
        <v>16</v>
      </c>
      <c r="L25" s="50" t="s">
        <v>20</v>
      </c>
      <c r="M25" s="52" t="s">
        <v>24</v>
      </c>
      <c r="N25" s="50" t="s">
        <v>98</v>
      </c>
      <c r="O25" s="50"/>
    </row>
    <row r="26" spans="1:15" s="53" customFormat="1" ht="14.25" customHeight="1" x14ac:dyDescent="0.2">
      <c r="A26" s="48">
        <v>2003</v>
      </c>
      <c r="B26" s="49">
        <v>42618</v>
      </c>
      <c r="C26" s="50" t="s">
        <v>20</v>
      </c>
      <c r="D26" s="48">
        <v>2</v>
      </c>
      <c r="E26" s="48">
        <v>16</v>
      </c>
      <c r="F26" s="48" t="s">
        <v>7</v>
      </c>
      <c r="G26" s="48"/>
      <c r="H26" s="48">
        <v>1</v>
      </c>
      <c r="I26" s="48"/>
      <c r="J26" s="48"/>
      <c r="K26" s="51" t="s">
        <v>16</v>
      </c>
      <c r="L26" s="50" t="s">
        <v>20</v>
      </c>
      <c r="M26" s="52" t="s">
        <v>24</v>
      </c>
      <c r="N26" s="50" t="s">
        <v>98</v>
      </c>
      <c r="O26" s="50"/>
    </row>
    <row r="27" spans="1:15" s="53" customFormat="1" ht="14.25" customHeight="1" x14ac:dyDescent="0.2">
      <c r="A27" s="48">
        <v>2004</v>
      </c>
      <c r="B27" s="49">
        <v>42623</v>
      </c>
      <c r="C27" s="50" t="s">
        <v>20</v>
      </c>
      <c r="D27" s="48">
        <v>7</v>
      </c>
      <c r="E27" s="48">
        <v>31</v>
      </c>
      <c r="F27" s="48" t="s">
        <v>7</v>
      </c>
      <c r="G27" s="48"/>
      <c r="H27" s="48">
        <v>1</v>
      </c>
      <c r="I27" s="48"/>
      <c r="J27" s="48"/>
      <c r="K27" s="51" t="s">
        <v>21</v>
      </c>
      <c r="L27" s="50" t="s">
        <v>22</v>
      </c>
      <c r="M27" s="52"/>
      <c r="N27" s="50" t="s">
        <v>98</v>
      </c>
      <c r="O27" s="50"/>
    </row>
    <row r="28" spans="1:15" s="53" customFormat="1" ht="14.25" customHeight="1" x14ac:dyDescent="0.2">
      <c r="A28" s="48">
        <v>2005</v>
      </c>
      <c r="B28" s="49">
        <v>42657</v>
      </c>
      <c r="C28" s="50" t="s">
        <v>20</v>
      </c>
      <c r="D28" s="48">
        <v>12</v>
      </c>
      <c r="E28" s="48">
        <v>21</v>
      </c>
      <c r="F28" s="48" t="s">
        <v>7</v>
      </c>
      <c r="G28" s="48"/>
      <c r="H28" s="48">
        <v>1</v>
      </c>
      <c r="I28" s="48"/>
      <c r="J28" s="48"/>
      <c r="K28" s="51" t="s">
        <v>21</v>
      </c>
      <c r="L28" s="50" t="s">
        <v>22</v>
      </c>
      <c r="M28" s="52"/>
      <c r="N28" s="50" t="s">
        <v>105</v>
      </c>
      <c r="O28" s="50"/>
    </row>
    <row r="29" spans="1:15" s="53" customFormat="1" ht="14.25" customHeight="1" x14ac:dyDescent="0.2">
      <c r="A29" s="48">
        <v>2006</v>
      </c>
      <c r="B29" s="49">
        <v>42656</v>
      </c>
      <c r="C29" s="50" t="s">
        <v>20</v>
      </c>
      <c r="D29" s="48">
        <v>30</v>
      </c>
      <c r="E29" s="48">
        <v>20</v>
      </c>
      <c r="F29" s="48" t="s">
        <v>6</v>
      </c>
      <c r="G29" s="48">
        <v>1</v>
      </c>
      <c r="H29" s="48"/>
      <c r="I29" s="48"/>
      <c r="J29" s="48"/>
      <c r="K29" s="51" t="s">
        <v>16</v>
      </c>
      <c r="L29" s="50" t="s">
        <v>20</v>
      </c>
      <c r="M29" s="52" t="s">
        <v>24</v>
      </c>
      <c r="N29" s="50" t="s">
        <v>105</v>
      </c>
      <c r="O29" s="50"/>
    </row>
    <row r="30" spans="1:15" s="53" customFormat="1" ht="14.25" customHeight="1" x14ac:dyDescent="0.2">
      <c r="A30" s="48">
        <v>2007</v>
      </c>
      <c r="B30" s="49">
        <v>42655</v>
      </c>
      <c r="C30" s="50" t="s">
        <v>20</v>
      </c>
      <c r="D30" s="48">
        <v>17</v>
      </c>
      <c r="E30" s="48">
        <v>5</v>
      </c>
      <c r="F30" s="48" t="s">
        <v>6</v>
      </c>
      <c r="G30" s="48">
        <v>1</v>
      </c>
      <c r="H30" s="48"/>
      <c r="I30" s="48"/>
      <c r="J30" s="48"/>
      <c r="K30" s="51" t="s">
        <v>21</v>
      </c>
      <c r="L30" s="50" t="s">
        <v>22</v>
      </c>
      <c r="M30" s="52" t="s">
        <v>134</v>
      </c>
      <c r="N30" s="50" t="s">
        <v>105</v>
      </c>
      <c r="O30" s="50"/>
    </row>
    <row r="31" spans="1:15" s="53" customFormat="1" ht="14.25" customHeight="1" x14ac:dyDescent="0.2">
      <c r="A31" s="48">
        <v>2008</v>
      </c>
      <c r="B31" s="49">
        <v>42653</v>
      </c>
      <c r="C31" s="50" t="s">
        <v>20</v>
      </c>
      <c r="D31" s="48">
        <v>21</v>
      </c>
      <c r="E31" s="48">
        <v>50</v>
      </c>
      <c r="F31" s="48" t="s">
        <v>7</v>
      </c>
      <c r="G31" s="48"/>
      <c r="H31" s="48">
        <v>1</v>
      </c>
      <c r="I31" s="48"/>
      <c r="J31" s="48"/>
      <c r="K31" s="51" t="s">
        <v>16</v>
      </c>
      <c r="L31" s="50" t="s">
        <v>20</v>
      </c>
      <c r="M31" s="52" t="s">
        <v>24</v>
      </c>
      <c r="N31" s="50" t="s">
        <v>105</v>
      </c>
      <c r="O31" s="50"/>
    </row>
    <row r="32" spans="1:15" s="53" customFormat="1" ht="14.25" customHeight="1" x14ac:dyDescent="0.2">
      <c r="A32" s="48">
        <v>2009</v>
      </c>
      <c r="B32" s="49">
        <v>42666</v>
      </c>
      <c r="C32" s="50" t="s">
        <v>20</v>
      </c>
      <c r="D32" s="48">
        <v>7</v>
      </c>
      <c r="E32" s="48">
        <v>21</v>
      </c>
      <c r="F32" s="48" t="s">
        <v>7</v>
      </c>
      <c r="G32" s="48"/>
      <c r="H32" s="48">
        <v>1</v>
      </c>
      <c r="I32" s="48"/>
      <c r="J32" s="48"/>
      <c r="K32" s="51" t="s">
        <v>16</v>
      </c>
      <c r="L32" s="50" t="s">
        <v>20</v>
      </c>
      <c r="M32" s="52" t="s">
        <v>24</v>
      </c>
      <c r="N32" s="50" t="s">
        <v>105</v>
      </c>
      <c r="O32" s="50"/>
    </row>
    <row r="33" spans="1:15" s="53" customFormat="1" ht="14.25" customHeight="1" x14ac:dyDescent="0.2">
      <c r="A33" s="48">
        <v>2010</v>
      </c>
      <c r="B33" s="49">
        <v>42665</v>
      </c>
      <c r="C33" s="50" t="s">
        <v>20</v>
      </c>
      <c r="D33" s="48">
        <v>15</v>
      </c>
      <c r="E33" s="48">
        <v>25</v>
      </c>
      <c r="F33" s="48" t="s">
        <v>7</v>
      </c>
      <c r="G33" s="48"/>
      <c r="H33" s="48">
        <v>1</v>
      </c>
      <c r="I33" s="48"/>
      <c r="J33" s="48"/>
      <c r="K33" s="51" t="s">
        <v>21</v>
      </c>
      <c r="L33" s="50" t="s">
        <v>22</v>
      </c>
      <c r="M33" s="52" t="s">
        <v>134</v>
      </c>
      <c r="N33" s="50" t="s">
        <v>116</v>
      </c>
      <c r="O33" s="50"/>
    </row>
    <row r="34" spans="1:15" s="53" customFormat="1" ht="14.25" customHeight="1" x14ac:dyDescent="0.2">
      <c r="A34" s="48">
        <v>2011</v>
      </c>
      <c r="B34" s="49">
        <v>42649</v>
      </c>
      <c r="C34" s="50" t="s">
        <v>20</v>
      </c>
      <c r="D34" s="48">
        <v>19</v>
      </c>
      <c r="E34" s="48">
        <v>21</v>
      </c>
      <c r="F34" s="48" t="s">
        <v>7</v>
      </c>
      <c r="G34" s="48"/>
      <c r="H34" s="48">
        <v>1</v>
      </c>
      <c r="I34" s="48"/>
      <c r="J34" s="48"/>
      <c r="K34" s="51" t="s">
        <v>16</v>
      </c>
      <c r="L34" s="50" t="s">
        <v>20</v>
      </c>
      <c r="M34" s="52" t="s">
        <v>24</v>
      </c>
      <c r="N34" s="50" t="s">
        <v>116</v>
      </c>
      <c r="O34" s="50"/>
    </row>
    <row r="35" spans="1:15" s="53" customFormat="1" ht="14.25" customHeight="1" x14ac:dyDescent="0.2">
      <c r="A35" s="48">
        <v>2012</v>
      </c>
      <c r="B35" s="49">
        <v>42648</v>
      </c>
      <c r="C35" s="50" t="s">
        <v>20</v>
      </c>
      <c r="D35" s="48">
        <v>18</v>
      </c>
      <c r="E35" s="48">
        <v>16</v>
      </c>
      <c r="F35" s="48" t="s">
        <v>6</v>
      </c>
      <c r="G35" s="48">
        <v>1</v>
      </c>
      <c r="H35" s="48"/>
      <c r="I35" s="48"/>
      <c r="J35" s="48"/>
      <c r="K35" s="51" t="s">
        <v>16</v>
      </c>
      <c r="L35" s="50" t="s">
        <v>20</v>
      </c>
      <c r="M35" s="52"/>
      <c r="N35" s="50" t="s">
        <v>116</v>
      </c>
      <c r="O35" s="50"/>
    </row>
    <row r="36" spans="1:15" s="53" customFormat="1" ht="14.25" customHeight="1" x14ac:dyDescent="0.2">
      <c r="A36" s="48">
        <v>2013</v>
      </c>
      <c r="B36" s="49">
        <v>42668</v>
      </c>
      <c r="C36" s="50" t="s">
        <v>20</v>
      </c>
      <c r="D36" s="48">
        <v>0</v>
      </c>
      <c r="E36" s="48">
        <v>27</v>
      </c>
      <c r="F36" s="48" t="s">
        <v>7</v>
      </c>
      <c r="G36" s="48"/>
      <c r="H36" s="48">
        <v>1</v>
      </c>
      <c r="I36" s="48"/>
      <c r="J36" s="48"/>
      <c r="K36" s="51" t="s">
        <v>16</v>
      </c>
      <c r="L36" s="50" t="s">
        <v>20</v>
      </c>
      <c r="M36" s="52" t="s">
        <v>24</v>
      </c>
      <c r="N36" s="50" t="s">
        <v>94</v>
      </c>
      <c r="O36" s="50"/>
    </row>
    <row r="37" spans="1:15" s="53" customFormat="1" ht="14.25" customHeight="1" x14ac:dyDescent="0.2">
      <c r="A37" s="48">
        <v>2014</v>
      </c>
      <c r="B37" s="49">
        <v>42667</v>
      </c>
      <c r="C37" s="50" t="s">
        <v>20</v>
      </c>
      <c r="D37" s="48">
        <v>24</v>
      </c>
      <c r="E37" s="48">
        <v>27</v>
      </c>
      <c r="F37" s="48" t="s">
        <v>6</v>
      </c>
      <c r="G37" s="48">
        <v>1</v>
      </c>
      <c r="H37" s="48"/>
      <c r="I37" s="48"/>
      <c r="J37" s="48"/>
      <c r="K37" s="51" t="s">
        <v>21</v>
      </c>
      <c r="L37" s="50" t="s">
        <v>22</v>
      </c>
      <c r="M37" s="52" t="s">
        <v>134</v>
      </c>
      <c r="N37" s="50" t="s">
        <v>94</v>
      </c>
      <c r="O37" s="50"/>
    </row>
    <row r="38" spans="1:15" s="53" customFormat="1" ht="14.25" customHeight="1" x14ac:dyDescent="0.2">
      <c r="A38" s="10"/>
      <c r="B38" s="11" t="s">
        <v>18</v>
      </c>
      <c r="C38" s="12" t="s">
        <v>18</v>
      </c>
      <c r="D38" s="10"/>
      <c r="E38" s="10"/>
      <c r="F38" s="10" t="str">
        <f>IF(D38="","",IF(D38&gt;E38,"W",IF(D38&lt;E38,"L","T")))</f>
        <v/>
      </c>
      <c r="G38" s="10" t="str">
        <f>IF(D38&gt;E38,1,"")</f>
        <v/>
      </c>
      <c r="H38" s="10" t="str">
        <f>IF(D38&lt;E38,1,"")</f>
        <v/>
      </c>
      <c r="I38" s="10" t="str">
        <f>IF(F38="T",1,"")</f>
        <v/>
      </c>
      <c r="J38" s="10"/>
      <c r="K38" s="13" t="s">
        <v>18</v>
      </c>
      <c r="L38" s="14" t="str">
        <f>IF(K38="Home","Clendenin","")</f>
        <v/>
      </c>
      <c r="M38" s="14"/>
      <c r="N38" s="12" t="s">
        <v>18</v>
      </c>
      <c r="O38" s="12"/>
    </row>
    <row r="39" spans="1:15" s="12" customFormat="1" ht="14.25" customHeight="1" x14ac:dyDescent="0.2">
      <c r="A39" s="15"/>
      <c r="B39" s="11"/>
      <c r="D39" s="16">
        <f>SUM(D2:D37)</f>
        <v>622</v>
      </c>
      <c r="E39" s="16">
        <f>SUM(E2:E37)</f>
        <v>621</v>
      </c>
      <c r="F39" s="16"/>
      <c r="G39" s="16">
        <f>SUM(G2:G37)</f>
        <v>21</v>
      </c>
      <c r="H39" s="16">
        <f>SUM(H2:H37)</f>
        <v>15</v>
      </c>
      <c r="I39" s="16">
        <f>SUM(I2:I37)</f>
        <v>0</v>
      </c>
      <c r="J39" s="17">
        <f>(G39+(I39/2))/(G39+H39+I39)</f>
        <v>0.58333333333333337</v>
      </c>
      <c r="K39" s="13"/>
      <c r="L39" s="18"/>
      <c r="M39" s="14"/>
    </row>
    <row r="40" spans="1:15" s="12" customFormat="1" ht="14.25" customHeight="1" x14ac:dyDescent="0.2">
      <c r="A40" s="15"/>
      <c r="B40" s="11"/>
      <c r="D40" s="19">
        <f>AVERAGE(D2:D37)</f>
        <v>17.277777777777779</v>
      </c>
      <c r="E40" s="19">
        <f>AVERAGE(E2:E37)</f>
        <v>17.25</v>
      </c>
      <c r="F40" s="19">
        <f>D40-E40</f>
        <v>2.7777777777778567E-2</v>
      </c>
      <c r="G40" s="10"/>
      <c r="H40" s="10"/>
      <c r="I40" s="10"/>
      <c r="J40" s="10"/>
      <c r="K40" s="13"/>
      <c r="L40" s="18"/>
      <c r="M40" s="14"/>
    </row>
    <row r="41" spans="1:15" s="12" customFormat="1" ht="14.25" customHeight="1" x14ac:dyDescent="0.2">
      <c r="A41" s="10"/>
      <c r="B41" s="11"/>
      <c r="D41" s="10"/>
      <c r="E41" s="10"/>
      <c r="F41" s="10"/>
      <c r="G41" s="10"/>
      <c r="H41" s="10"/>
      <c r="I41" s="10"/>
      <c r="J41" s="10"/>
      <c r="K41" s="13"/>
      <c r="L41" s="18"/>
      <c r="M41" s="14"/>
    </row>
  </sheetData>
  <conditionalFormatting sqref="F40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12" customFormat="1" ht="14.25" customHeight="1" x14ac:dyDescent="0.2">
      <c r="A2" s="48">
        <v>1989</v>
      </c>
      <c r="B2" s="49">
        <v>42713</v>
      </c>
      <c r="C2" s="50" t="s">
        <v>67</v>
      </c>
      <c r="D2" s="48">
        <v>0</v>
      </c>
      <c r="E2" s="48">
        <v>20</v>
      </c>
      <c r="F2" s="48" t="s">
        <v>7</v>
      </c>
      <c r="G2" s="48"/>
      <c r="H2" s="48">
        <v>1</v>
      </c>
      <c r="I2" s="48"/>
      <c r="J2" s="48"/>
      <c r="K2" s="51" t="s">
        <v>68</v>
      </c>
      <c r="L2" s="50" t="s">
        <v>69</v>
      </c>
      <c r="M2" s="52" t="s">
        <v>71</v>
      </c>
      <c r="N2" s="50" t="s">
        <v>19</v>
      </c>
      <c r="O2" s="50" t="s">
        <v>70</v>
      </c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0</v>
      </c>
      <c r="E4" s="16">
        <f>SUM(E2:E2)</f>
        <v>20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0</v>
      </c>
      <c r="E5" s="19">
        <f>AVERAGE(E2:E2)</f>
        <v>20</v>
      </c>
      <c r="F5" s="19">
        <f>D5-E5</f>
        <v>-20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:C23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1983</v>
      </c>
      <c r="B2" s="49">
        <v>42615</v>
      </c>
      <c r="C2" s="50" t="s">
        <v>43</v>
      </c>
      <c r="D2" s="48">
        <v>6</v>
      </c>
      <c r="E2" s="48">
        <v>29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6</v>
      </c>
      <c r="E4" s="16">
        <f>SUM(E2:E2)</f>
        <v>29</v>
      </c>
      <c r="F4" s="16"/>
      <c r="G4" s="16">
        <f>SUM(G2:G2)</f>
        <v>0</v>
      </c>
      <c r="H4" s="16">
        <f>SUM(H2:H2)</f>
        <v>1</v>
      </c>
      <c r="I4" s="16">
        <f>SUM(I2:I2)</f>
        <v>0</v>
      </c>
      <c r="J4" s="17">
        <f>(G4+(I4/2))/(G4+H4+I4)</f>
        <v>0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6</v>
      </c>
      <c r="E5" s="19">
        <f>AVERAGE(E2:E2)</f>
        <v>29</v>
      </c>
      <c r="F5" s="19">
        <f>D5-E5</f>
        <v>-23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2007</v>
      </c>
      <c r="B2" s="49">
        <v>42612</v>
      </c>
      <c r="C2" s="50" t="s">
        <v>109</v>
      </c>
      <c r="D2" s="48">
        <v>30</v>
      </c>
      <c r="E2" s="48">
        <v>21</v>
      </c>
      <c r="F2" s="48" t="s">
        <v>6</v>
      </c>
      <c r="G2" s="48">
        <v>1</v>
      </c>
      <c r="H2" s="48"/>
      <c r="I2" s="48"/>
      <c r="J2" s="48"/>
      <c r="K2" s="51" t="s">
        <v>16</v>
      </c>
      <c r="L2" s="50" t="s">
        <v>110</v>
      </c>
      <c r="M2" s="52"/>
      <c r="N2" s="50" t="s">
        <v>105</v>
      </c>
      <c r="O2" s="50"/>
    </row>
    <row r="3" spans="1:15" s="53" customFormat="1" ht="14.25" customHeight="1" x14ac:dyDescent="0.2">
      <c r="A3" s="48">
        <v>2008</v>
      </c>
      <c r="B3" s="49">
        <v>42610</v>
      </c>
      <c r="C3" s="50" t="s">
        <v>109</v>
      </c>
      <c r="D3" s="48">
        <v>0</v>
      </c>
      <c r="E3" s="48">
        <v>41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110</v>
      </c>
      <c r="M3" s="52"/>
      <c r="N3" s="50" t="s">
        <v>105</v>
      </c>
      <c r="O3" s="50"/>
    </row>
    <row r="4" spans="1:15" s="53" customFormat="1" ht="14.25" customHeight="1" x14ac:dyDescent="0.2">
      <c r="A4" s="48">
        <v>2009</v>
      </c>
      <c r="B4" s="49">
        <v>42616</v>
      </c>
      <c r="C4" s="50" t="s">
        <v>109</v>
      </c>
      <c r="D4" s="48">
        <v>17</v>
      </c>
      <c r="E4" s="48">
        <v>20</v>
      </c>
      <c r="F4" s="48" t="s">
        <v>7</v>
      </c>
      <c r="G4" s="48"/>
      <c r="H4" s="48">
        <v>1</v>
      </c>
      <c r="I4" s="48"/>
      <c r="J4" s="48"/>
      <c r="K4" s="51" t="s">
        <v>16</v>
      </c>
      <c r="L4" s="50" t="s">
        <v>110</v>
      </c>
      <c r="M4" s="52"/>
      <c r="N4" s="50" t="s">
        <v>105</v>
      </c>
      <c r="O4" s="50"/>
    </row>
    <row r="5" spans="1:15" s="53" customFormat="1" ht="14.25" customHeight="1" x14ac:dyDescent="0.2">
      <c r="A5" s="48">
        <v>2010</v>
      </c>
      <c r="B5" s="49">
        <v>42615</v>
      </c>
      <c r="C5" s="50" t="s">
        <v>109</v>
      </c>
      <c r="D5" s="48">
        <v>25</v>
      </c>
      <c r="E5" s="48">
        <v>28</v>
      </c>
      <c r="F5" s="48" t="s">
        <v>7</v>
      </c>
      <c r="G5" s="48"/>
      <c r="H5" s="48">
        <v>1</v>
      </c>
      <c r="I5" s="48"/>
      <c r="J5" s="48"/>
      <c r="K5" s="51" t="s">
        <v>16</v>
      </c>
      <c r="L5" s="50" t="s">
        <v>110</v>
      </c>
      <c r="M5" s="52"/>
      <c r="N5" s="50" t="s">
        <v>116</v>
      </c>
      <c r="O5" s="50"/>
    </row>
    <row r="6" spans="1:15" s="53" customFormat="1" ht="14.25" customHeight="1" x14ac:dyDescent="0.2">
      <c r="A6" s="48">
        <v>2011</v>
      </c>
      <c r="B6" s="49">
        <v>42629</v>
      </c>
      <c r="C6" s="50" t="s">
        <v>109</v>
      </c>
      <c r="D6" s="48">
        <v>21</v>
      </c>
      <c r="E6" s="48">
        <v>28</v>
      </c>
      <c r="F6" s="48" t="s">
        <v>7</v>
      </c>
      <c r="G6" s="48"/>
      <c r="H6" s="48">
        <v>1</v>
      </c>
      <c r="I6" s="48"/>
      <c r="J6" s="48"/>
      <c r="K6" s="51" t="s">
        <v>16</v>
      </c>
      <c r="L6" s="50" t="s">
        <v>110</v>
      </c>
      <c r="M6" s="52"/>
      <c r="N6" s="50" t="s">
        <v>116</v>
      </c>
      <c r="O6" s="50"/>
    </row>
    <row r="7" spans="1:15" s="53" customFormat="1" ht="14.25" customHeight="1" x14ac:dyDescent="0.2">
      <c r="A7" s="48">
        <v>2012</v>
      </c>
      <c r="B7" s="49">
        <v>42627</v>
      </c>
      <c r="C7" s="50" t="s">
        <v>109</v>
      </c>
      <c r="D7" s="48">
        <v>14</v>
      </c>
      <c r="E7" s="48">
        <v>33</v>
      </c>
      <c r="F7" s="48" t="s">
        <v>7</v>
      </c>
      <c r="G7" s="48"/>
      <c r="H7" s="48">
        <v>1</v>
      </c>
      <c r="I7" s="48"/>
      <c r="J7" s="48"/>
      <c r="K7" s="51" t="s">
        <v>16</v>
      </c>
      <c r="L7" s="50" t="s">
        <v>110</v>
      </c>
      <c r="M7" s="52"/>
      <c r="N7" s="50" t="s">
        <v>116</v>
      </c>
      <c r="O7" s="50"/>
    </row>
    <row r="8" spans="1:15" s="53" customFormat="1" ht="14.25" customHeight="1" x14ac:dyDescent="0.2">
      <c r="A8" s="48">
        <v>2013</v>
      </c>
      <c r="B8" s="49">
        <v>42640</v>
      </c>
      <c r="C8" s="50" t="s">
        <v>109</v>
      </c>
      <c r="D8" s="48">
        <v>9</v>
      </c>
      <c r="E8" s="48">
        <v>10</v>
      </c>
      <c r="F8" s="48" t="s">
        <v>7</v>
      </c>
      <c r="G8" s="48"/>
      <c r="H8" s="48">
        <v>1</v>
      </c>
      <c r="I8" s="48"/>
      <c r="J8" s="48"/>
      <c r="K8" s="51" t="s">
        <v>16</v>
      </c>
      <c r="L8" s="50" t="s">
        <v>110</v>
      </c>
      <c r="M8" s="52"/>
      <c r="N8" s="50" t="s">
        <v>94</v>
      </c>
      <c r="O8" s="50"/>
    </row>
    <row r="9" spans="1:15" s="53" customFormat="1" ht="14.25" customHeight="1" x14ac:dyDescent="0.2">
      <c r="A9" s="48">
        <v>2014</v>
      </c>
      <c r="B9" s="49">
        <v>42639</v>
      </c>
      <c r="C9" s="50" t="s">
        <v>109</v>
      </c>
      <c r="D9" s="48">
        <v>0</v>
      </c>
      <c r="E9" s="48">
        <v>25</v>
      </c>
      <c r="F9" s="48" t="s">
        <v>7</v>
      </c>
      <c r="G9" s="48"/>
      <c r="H9" s="48">
        <v>1</v>
      </c>
      <c r="I9" s="48"/>
      <c r="J9" s="48"/>
      <c r="K9" s="51" t="s">
        <v>21</v>
      </c>
      <c r="L9" s="50" t="s">
        <v>22</v>
      </c>
      <c r="M9" s="52" t="s">
        <v>134</v>
      </c>
      <c r="N9" s="50" t="s">
        <v>94</v>
      </c>
      <c r="O9" s="50"/>
    </row>
    <row r="10" spans="1:15" s="53" customFormat="1" ht="14.25" customHeight="1" x14ac:dyDescent="0.2">
      <c r="A10" s="48">
        <v>2015</v>
      </c>
      <c r="B10" s="49">
        <v>42644</v>
      </c>
      <c r="C10" s="50" t="s">
        <v>109</v>
      </c>
      <c r="D10" s="48">
        <v>7</v>
      </c>
      <c r="E10" s="48">
        <v>17</v>
      </c>
      <c r="F10" s="48" t="s">
        <v>7</v>
      </c>
      <c r="G10" s="48"/>
      <c r="H10" s="48">
        <v>1</v>
      </c>
      <c r="I10" s="48"/>
      <c r="J10" s="48"/>
      <c r="K10" s="51" t="s">
        <v>16</v>
      </c>
      <c r="L10" s="50" t="s">
        <v>110</v>
      </c>
      <c r="M10" s="52"/>
      <c r="N10" s="50" t="s">
        <v>94</v>
      </c>
      <c r="O10" s="50"/>
    </row>
    <row r="11" spans="1:15" s="53" customFormat="1" ht="14.25" customHeight="1" x14ac:dyDescent="0.2">
      <c r="A11" s="48">
        <v>2016</v>
      </c>
      <c r="B11" s="49">
        <v>42643</v>
      </c>
      <c r="C11" s="50" t="s">
        <v>109</v>
      </c>
      <c r="D11" s="48">
        <v>13</v>
      </c>
      <c r="E11" s="48">
        <v>23</v>
      </c>
      <c r="F11" s="48" t="s">
        <v>7</v>
      </c>
      <c r="G11" s="48"/>
      <c r="H11" s="48">
        <v>1</v>
      </c>
      <c r="I11" s="48"/>
      <c r="J11" s="48"/>
      <c r="K11" s="51" t="s">
        <v>21</v>
      </c>
      <c r="L11" s="50" t="s">
        <v>22</v>
      </c>
      <c r="M11" s="52" t="s">
        <v>134</v>
      </c>
      <c r="N11" s="50" t="s">
        <v>94</v>
      </c>
      <c r="O11" s="50"/>
    </row>
    <row r="12" spans="1:15" s="53" customFormat="1" ht="14.25" customHeight="1" x14ac:dyDescent="0.2">
      <c r="A12" s="10"/>
      <c r="B12" s="11" t="s">
        <v>18</v>
      </c>
      <c r="C12" s="12" t="s">
        <v>18</v>
      </c>
      <c r="D12" s="10"/>
      <c r="E12" s="10"/>
      <c r="F12" s="10" t="str">
        <f>IF(D12="","",IF(D12&gt;E12,"W",IF(D12&lt;E12,"L","T")))</f>
        <v/>
      </c>
      <c r="G12" s="10" t="str">
        <f>IF(D12&gt;E12,1,"")</f>
        <v/>
      </c>
      <c r="H12" s="10" t="str">
        <f>IF(D12&lt;E12,1,"")</f>
        <v/>
      </c>
      <c r="I12" s="10" t="str">
        <f>IF(F12="T",1,"")</f>
        <v/>
      </c>
      <c r="J12" s="10"/>
      <c r="K12" s="13" t="s">
        <v>18</v>
      </c>
      <c r="L12" s="14" t="str">
        <f>IF(K12="Home","Clendenin","")</f>
        <v/>
      </c>
      <c r="M12" s="14"/>
      <c r="N12" s="12" t="s">
        <v>18</v>
      </c>
      <c r="O12" s="12"/>
    </row>
    <row r="13" spans="1:15" s="12" customFormat="1" ht="14.25" customHeight="1" x14ac:dyDescent="0.2">
      <c r="A13" s="15"/>
      <c r="B13" s="11"/>
      <c r="D13" s="16">
        <f>SUM(D2:D11)</f>
        <v>136</v>
      </c>
      <c r="E13" s="16">
        <f>SUM(E2:E11)</f>
        <v>246</v>
      </c>
      <c r="F13" s="16"/>
      <c r="G13" s="16">
        <f>SUM(G2:G11)</f>
        <v>1</v>
      </c>
      <c r="H13" s="16">
        <f>SUM(H2:H11)</f>
        <v>9</v>
      </c>
      <c r="I13" s="16">
        <f>SUM(I2:I11)</f>
        <v>0</v>
      </c>
      <c r="J13" s="17">
        <f>(G13+(I13/2))/(G13+H13+I13)</f>
        <v>0.1</v>
      </c>
      <c r="K13" s="13"/>
      <c r="L13" s="18"/>
      <c r="M13" s="14"/>
    </row>
    <row r="14" spans="1:15" s="12" customFormat="1" ht="14.25" customHeight="1" x14ac:dyDescent="0.2">
      <c r="A14" s="15"/>
      <c r="B14" s="11"/>
      <c r="D14" s="19">
        <f>AVERAGE(D2:D11)</f>
        <v>13.6</v>
      </c>
      <c r="E14" s="19">
        <f>AVERAGE(E2:E11)</f>
        <v>24.6</v>
      </c>
      <c r="F14" s="19">
        <f>D14-E14</f>
        <v>-11.000000000000002</v>
      </c>
      <c r="G14" s="10"/>
      <c r="H14" s="10"/>
      <c r="I14" s="10"/>
      <c r="J14" s="10"/>
      <c r="K14" s="13"/>
      <c r="L14" s="18"/>
      <c r="M14" s="14"/>
    </row>
    <row r="15" spans="1:15" s="12" customFormat="1" ht="14.25" customHeight="1" x14ac:dyDescent="0.2">
      <c r="A15" s="10"/>
      <c r="B15" s="11"/>
      <c r="D15" s="10"/>
      <c r="E15" s="10"/>
      <c r="F15" s="10"/>
      <c r="G15" s="10"/>
      <c r="H15" s="10"/>
      <c r="I15" s="10"/>
      <c r="J15" s="10"/>
      <c r="K15" s="13"/>
      <c r="L15" s="18"/>
      <c r="M15" s="14"/>
    </row>
  </sheetData>
  <conditionalFormatting sqref="F14">
    <cfRule type="cellIs" dxfId="4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1982</v>
      </c>
      <c r="B2" s="49">
        <v>42616</v>
      </c>
      <c r="C2" s="50" t="s">
        <v>38</v>
      </c>
      <c r="D2" s="48">
        <v>7</v>
      </c>
      <c r="E2" s="48">
        <v>7</v>
      </c>
      <c r="F2" s="48" t="s">
        <v>8</v>
      </c>
      <c r="G2" s="48"/>
      <c r="H2" s="48"/>
      <c r="I2" s="48">
        <v>1</v>
      </c>
      <c r="J2" s="48"/>
      <c r="K2" s="51" t="s">
        <v>21</v>
      </c>
      <c r="L2" s="50" t="s">
        <v>22</v>
      </c>
      <c r="M2" s="52"/>
      <c r="N2" s="50" t="s">
        <v>19</v>
      </c>
      <c r="O2" s="50"/>
    </row>
    <row r="3" spans="1:15" s="53" customFormat="1" ht="14.25" customHeight="1" x14ac:dyDescent="0.2">
      <c r="A3" s="10"/>
      <c r="B3" s="11" t="s">
        <v>18</v>
      </c>
      <c r="C3" s="12" t="s">
        <v>18</v>
      </c>
      <c r="D3" s="10"/>
      <c r="E3" s="10"/>
      <c r="F3" s="10" t="str">
        <f>IF(D3="","",IF(D3&gt;E3,"W",IF(D3&lt;E3,"L","T")))</f>
        <v/>
      </c>
      <c r="G3" s="10" t="str">
        <f>IF(D3&gt;E3,1,"")</f>
        <v/>
      </c>
      <c r="H3" s="10" t="str">
        <f>IF(D3&lt;E3,1,"")</f>
        <v/>
      </c>
      <c r="I3" s="10" t="str">
        <f>IF(F3="T",1,"")</f>
        <v/>
      </c>
      <c r="J3" s="10"/>
      <c r="K3" s="13" t="s">
        <v>18</v>
      </c>
      <c r="L3" s="14" t="str">
        <f>IF(K3="Home","Clendenin","")</f>
        <v/>
      </c>
      <c r="M3" s="14"/>
      <c r="N3" s="12" t="s">
        <v>18</v>
      </c>
      <c r="O3" s="12"/>
    </row>
    <row r="4" spans="1:15" s="12" customFormat="1" ht="14.25" customHeight="1" x14ac:dyDescent="0.2">
      <c r="A4" s="15"/>
      <c r="B4" s="11"/>
      <c r="D4" s="16">
        <f>SUM(D2:D2)</f>
        <v>7</v>
      </c>
      <c r="E4" s="16">
        <f>SUM(E2:E2)</f>
        <v>7</v>
      </c>
      <c r="F4" s="16"/>
      <c r="G4" s="16">
        <f>SUM(G2:G2)</f>
        <v>0</v>
      </c>
      <c r="H4" s="16">
        <f>SUM(H2:H2)</f>
        <v>0</v>
      </c>
      <c r="I4" s="16">
        <f>SUM(I2:I2)</f>
        <v>1</v>
      </c>
      <c r="J4" s="17">
        <f>(G4+(I4/2))/(G4+H4+I4)</f>
        <v>0.5</v>
      </c>
      <c r="K4" s="13"/>
      <c r="L4" s="18"/>
      <c r="M4" s="14"/>
    </row>
    <row r="5" spans="1:15" s="12" customFormat="1" ht="14.25" customHeight="1" x14ac:dyDescent="0.2">
      <c r="A5" s="15"/>
      <c r="B5" s="11"/>
      <c r="D5" s="19">
        <f>AVERAGE(D2:D2)</f>
        <v>7</v>
      </c>
      <c r="E5" s="19">
        <f>AVERAGE(E2:E2)</f>
        <v>7</v>
      </c>
      <c r="F5" s="19">
        <f>D5-E5</f>
        <v>0</v>
      </c>
      <c r="G5" s="10"/>
      <c r="H5" s="10"/>
      <c r="I5" s="10"/>
      <c r="J5" s="10"/>
      <c r="K5" s="13"/>
      <c r="L5" s="18"/>
      <c r="M5" s="14"/>
    </row>
    <row r="6" spans="1:15" s="12" customFormat="1" ht="14.25" customHeight="1" x14ac:dyDescent="0.2">
      <c r="A6" s="10"/>
      <c r="B6" s="11"/>
      <c r="D6" s="10"/>
      <c r="E6" s="10"/>
      <c r="F6" s="10"/>
      <c r="G6" s="10"/>
      <c r="H6" s="10"/>
      <c r="I6" s="10"/>
      <c r="J6" s="10"/>
      <c r="K6" s="13"/>
      <c r="L6" s="18"/>
      <c r="M6" s="14"/>
    </row>
  </sheetData>
  <conditionalFormatting sqref="F5">
    <cfRule type="cellIs" dxfId="4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710937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8" customWidth="1"/>
    <col min="13" max="13" width="32.5703125" style="14" customWidth="1"/>
    <col min="14" max="14" width="24.28515625" style="12" customWidth="1"/>
    <col min="15" max="15" width="33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3" customFormat="1" ht="14.25" customHeight="1" x14ac:dyDescent="0.2">
      <c r="A2" s="48">
        <v>1994</v>
      </c>
      <c r="B2" s="49">
        <v>42685</v>
      </c>
      <c r="C2" s="50" t="s">
        <v>86</v>
      </c>
      <c r="D2" s="48">
        <v>14</v>
      </c>
      <c r="E2" s="48">
        <v>41</v>
      </c>
      <c r="F2" s="48" t="s">
        <v>7</v>
      </c>
      <c r="G2" s="48"/>
      <c r="H2" s="48">
        <v>1</v>
      </c>
      <c r="I2" s="48"/>
      <c r="J2" s="48"/>
      <c r="K2" s="51" t="s">
        <v>21</v>
      </c>
      <c r="L2" s="50" t="s">
        <v>22</v>
      </c>
      <c r="M2" s="52"/>
      <c r="N2" s="50" t="s">
        <v>85</v>
      </c>
      <c r="O2" s="50"/>
    </row>
    <row r="3" spans="1:15" s="53" customFormat="1" ht="14.25" customHeight="1" x14ac:dyDescent="0.2">
      <c r="A3" s="48">
        <v>1995</v>
      </c>
      <c r="B3" s="49">
        <v>42684</v>
      </c>
      <c r="C3" s="50" t="s">
        <v>86</v>
      </c>
      <c r="D3" s="48">
        <v>7</v>
      </c>
      <c r="E3" s="48">
        <v>34</v>
      </c>
      <c r="F3" s="48" t="s">
        <v>7</v>
      </c>
      <c r="G3" s="48"/>
      <c r="H3" s="48">
        <v>1</v>
      </c>
      <c r="I3" s="48"/>
      <c r="J3" s="48"/>
      <c r="K3" s="51" t="s">
        <v>16</v>
      </c>
      <c r="L3" s="50" t="s">
        <v>28</v>
      </c>
      <c r="M3" s="52"/>
      <c r="N3" s="50" t="s">
        <v>85</v>
      </c>
      <c r="O3" s="50"/>
    </row>
    <row r="4" spans="1:15" s="53" customFormat="1" ht="14.25" customHeight="1" x14ac:dyDescent="0.2">
      <c r="A4" s="48">
        <v>1996</v>
      </c>
      <c r="B4" s="49">
        <v>42626</v>
      </c>
      <c r="C4" s="50" t="s">
        <v>86</v>
      </c>
      <c r="D4" s="48">
        <v>6</v>
      </c>
      <c r="E4" s="48">
        <v>34</v>
      </c>
      <c r="F4" s="48" t="s">
        <v>7</v>
      </c>
      <c r="G4" s="48"/>
      <c r="H4" s="48">
        <v>1</v>
      </c>
      <c r="I4" s="48"/>
      <c r="J4" s="48"/>
      <c r="K4" s="51" t="s">
        <v>21</v>
      </c>
      <c r="L4" s="50" t="s">
        <v>22</v>
      </c>
      <c r="M4" s="52"/>
      <c r="N4" s="50" t="s">
        <v>89</v>
      </c>
      <c r="O4" s="50"/>
    </row>
    <row r="5" spans="1:15" s="53" customFormat="1" ht="14.25" customHeight="1" x14ac:dyDescent="0.2">
      <c r="A5" s="48">
        <v>1997</v>
      </c>
      <c r="B5" s="49">
        <v>42625</v>
      </c>
      <c r="C5" s="50" t="s">
        <v>86</v>
      </c>
      <c r="D5" s="48">
        <v>13</v>
      </c>
      <c r="E5" s="48">
        <v>16</v>
      </c>
      <c r="F5" s="48" t="s">
        <v>7</v>
      </c>
      <c r="G5" s="48"/>
      <c r="H5" s="48">
        <v>1</v>
      </c>
      <c r="I5" s="48"/>
      <c r="J5" s="48"/>
      <c r="K5" s="51" t="s">
        <v>16</v>
      </c>
      <c r="L5" s="50" t="s">
        <v>28</v>
      </c>
      <c r="M5" s="52"/>
      <c r="N5" s="50" t="s">
        <v>89</v>
      </c>
      <c r="O5" s="50"/>
    </row>
    <row r="6" spans="1:15" s="53" customFormat="1" ht="14.25" customHeight="1" x14ac:dyDescent="0.2">
      <c r="A6" s="48">
        <v>1998</v>
      </c>
      <c r="B6" s="49">
        <v>42624</v>
      </c>
      <c r="C6" s="50" t="s">
        <v>86</v>
      </c>
      <c r="D6" s="48">
        <v>24</v>
      </c>
      <c r="E6" s="48">
        <v>44</v>
      </c>
      <c r="F6" s="48" t="s">
        <v>7</v>
      </c>
      <c r="G6" s="48"/>
      <c r="H6" s="48">
        <v>1</v>
      </c>
      <c r="I6" s="48"/>
      <c r="J6" s="48"/>
      <c r="K6" s="51" t="s">
        <v>21</v>
      </c>
      <c r="L6" s="50" t="s">
        <v>22</v>
      </c>
      <c r="M6" s="52"/>
      <c r="N6" s="50" t="s">
        <v>93</v>
      </c>
      <c r="O6" s="50"/>
    </row>
    <row r="7" spans="1:15" s="53" customFormat="1" ht="14.25" customHeight="1" x14ac:dyDescent="0.2">
      <c r="A7" s="48">
        <v>1999</v>
      </c>
      <c r="B7" s="49">
        <v>42622</v>
      </c>
      <c r="C7" s="50" t="s">
        <v>86</v>
      </c>
      <c r="D7" s="48">
        <v>21</v>
      </c>
      <c r="E7" s="48">
        <v>14</v>
      </c>
      <c r="F7" s="48" t="s">
        <v>6</v>
      </c>
      <c r="G7" s="48">
        <v>1</v>
      </c>
      <c r="H7" s="48"/>
      <c r="I7" s="48"/>
      <c r="J7" s="48"/>
      <c r="K7" s="51" t="s">
        <v>16</v>
      </c>
      <c r="L7" s="50" t="s">
        <v>28</v>
      </c>
      <c r="M7" s="52"/>
      <c r="N7" s="50" t="s">
        <v>94</v>
      </c>
      <c r="O7" s="50"/>
    </row>
    <row r="8" spans="1:15" s="53" customFormat="1" ht="14.25" customHeight="1" x14ac:dyDescent="0.2">
      <c r="A8" s="48">
        <v>2000</v>
      </c>
      <c r="B8" s="49">
        <v>42621</v>
      </c>
      <c r="C8" s="50" t="s">
        <v>86</v>
      </c>
      <c r="D8" s="48">
        <v>31</v>
      </c>
      <c r="E8" s="48">
        <v>0</v>
      </c>
      <c r="F8" s="48" t="s">
        <v>6</v>
      </c>
      <c r="G8" s="48">
        <v>1</v>
      </c>
      <c r="H8" s="48"/>
      <c r="I8" s="48"/>
      <c r="J8" s="48"/>
      <c r="K8" s="51" t="s">
        <v>21</v>
      </c>
      <c r="L8" s="50" t="s">
        <v>22</v>
      </c>
      <c r="M8" s="52"/>
      <c r="N8" s="50" t="s">
        <v>94</v>
      </c>
      <c r="O8" s="50"/>
    </row>
    <row r="9" spans="1:15" s="53" customFormat="1" ht="14.25" customHeight="1" x14ac:dyDescent="0.2">
      <c r="A9" s="48">
        <v>2000</v>
      </c>
      <c r="B9" s="49">
        <v>42684</v>
      </c>
      <c r="C9" s="50" t="s">
        <v>86</v>
      </c>
      <c r="D9" s="48">
        <v>34</v>
      </c>
      <c r="E9" s="48">
        <v>7</v>
      </c>
      <c r="F9" s="48" t="s">
        <v>6</v>
      </c>
      <c r="G9" s="48">
        <v>1</v>
      </c>
      <c r="H9" s="48"/>
      <c r="I9" s="48"/>
      <c r="J9" s="48"/>
      <c r="K9" s="51" t="s">
        <v>21</v>
      </c>
      <c r="L9" s="50" t="s">
        <v>22</v>
      </c>
      <c r="M9" s="52"/>
      <c r="N9" s="50" t="s">
        <v>94</v>
      </c>
      <c r="O9" s="50" t="s">
        <v>58</v>
      </c>
    </row>
    <row r="10" spans="1:15" s="53" customFormat="1" ht="14.25" customHeight="1" x14ac:dyDescent="0.2">
      <c r="A10" s="48">
        <v>2006</v>
      </c>
      <c r="B10" s="49">
        <v>42691</v>
      </c>
      <c r="C10" s="50" t="s">
        <v>86</v>
      </c>
      <c r="D10" s="48">
        <v>28</v>
      </c>
      <c r="E10" s="48">
        <v>9</v>
      </c>
      <c r="F10" s="48" t="s">
        <v>6</v>
      </c>
      <c r="G10" s="48">
        <v>1</v>
      </c>
      <c r="H10" s="48"/>
      <c r="I10" s="48"/>
      <c r="J10" s="48"/>
      <c r="K10" s="51" t="s">
        <v>21</v>
      </c>
      <c r="L10" s="50" t="s">
        <v>22</v>
      </c>
      <c r="M10" s="52"/>
      <c r="N10" s="50" t="s">
        <v>105</v>
      </c>
      <c r="O10" s="50" t="s">
        <v>58</v>
      </c>
    </row>
    <row r="11" spans="1:15" s="53" customFormat="1" ht="14.25" customHeight="1" x14ac:dyDescent="0.2">
      <c r="A11" s="48">
        <v>2015</v>
      </c>
      <c r="B11" s="49">
        <v>42673</v>
      </c>
      <c r="C11" s="50" t="s">
        <v>86</v>
      </c>
      <c r="D11" s="48">
        <v>12</v>
      </c>
      <c r="E11" s="48">
        <v>14</v>
      </c>
      <c r="F11" s="48" t="s">
        <v>7</v>
      </c>
      <c r="G11" s="48"/>
      <c r="H11" s="48">
        <v>1</v>
      </c>
      <c r="I11" s="48"/>
      <c r="J11" s="48"/>
      <c r="K11" s="51" t="s">
        <v>16</v>
      </c>
      <c r="L11" s="50" t="s">
        <v>28</v>
      </c>
      <c r="M11" s="52"/>
      <c r="N11" s="50" t="s">
        <v>94</v>
      </c>
      <c r="O11" s="50"/>
    </row>
    <row r="12" spans="1:15" s="53" customFormat="1" ht="14.25" customHeight="1" x14ac:dyDescent="0.2">
      <c r="A12" s="48">
        <v>2016</v>
      </c>
      <c r="B12" s="49">
        <v>42671</v>
      </c>
      <c r="C12" s="50" t="s">
        <v>86</v>
      </c>
      <c r="D12" s="48">
        <v>21</v>
      </c>
      <c r="E12" s="48">
        <v>34</v>
      </c>
      <c r="F12" s="48" t="s">
        <v>7</v>
      </c>
      <c r="G12" s="48"/>
      <c r="H12" s="48">
        <v>1</v>
      </c>
      <c r="I12" s="48"/>
      <c r="J12" s="48"/>
      <c r="K12" s="51" t="s">
        <v>21</v>
      </c>
      <c r="L12" s="50" t="s">
        <v>22</v>
      </c>
      <c r="M12" s="52" t="s">
        <v>134</v>
      </c>
      <c r="N12" s="50" t="s">
        <v>94</v>
      </c>
      <c r="O12" s="50"/>
    </row>
    <row r="13" spans="1:15" s="53" customFormat="1" ht="14.25" customHeight="1" x14ac:dyDescent="0.2">
      <c r="A13" s="10"/>
      <c r="B13" s="11" t="s">
        <v>18</v>
      </c>
      <c r="C13" s="12" t="s">
        <v>18</v>
      </c>
      <c r="D13" s="10"/>
      <c r="E13" s="10"/>
      <c r="F13" s="10" t="str">
        <f>IF(D13="","",IF(D13&gt;E13,"W",IF(D13&lt;E13,"L","T")))</f>
        <v/>
      </c>
      <c r="G13" s="10" t="str">
        <f>IF(D13&gt;E13,1,"")</f>
        <v/>
      </c>
      <c r="H13" s="10" t="str">
        <f>IF(D13&lt;E13,1,"")</f>
        <v/>
      </c>
      <c r="I13" s="10" t="str">
        <f>IF(F13="T",1,"")</f>
        <v/>
      </c>
      <c r="J13" s="10"/>
      <c r="K13" s="13" t="s">
        <v>18</v>
      </c>
      <c r="L13" s="14" t="str">
        <f>IF(K13="Home","Clendenin","")</f>
        <v/>
      </c>
      <c r="M13" s="14"/>
      <c r="N13" s="12" t="s">
        <v>18</v>
      </c>
      <c r="O13" s="12"/>
    </row>
    <row r="14" spans="1:15" s="12" customFormat="1" ht="14.25" customHeight="1" x14ac:dyDescent="0.2">
      <c r="A14" s="15"/>
      <c r="B14" s="11"/>
      <c r="D14" s="16">
        <f>SUM(D2:D12)</f>
        <v>211</v>
      </c>
      <c r="E14" s="16">
        <f>SUM(E2:E12)</f>
        <v>247</v>
      </c>
      <c r="F14" s="16"/>
      <c r="G14" s="16">
        <f>SUM(G2:G12)</f>
        <v>4</v>
      </c>
      <c r="H14" s="16">
        <f>SUM(H2:H12)</f>
        <v>7</v>
      </c>
      <c r="I14" s="16">
        <f>SUM(I2:I12)</f>
        <v>0</v>
      </c>
      <c r="J14" s="17">
        <f>(G14+(I14/2))/(G14+H14+I14)</f>
        <v>0.36363636363636365</v>
      </c>
      <c r="K14" s="13"/>
      <c r="L14" s="18"/>
      <c r="M14" s="14"/>
    </row>
    <row r="15" spans="1:15" s="12" customFormat="1" ht="14.25" customHeight="1" x14ac:dyDescent="0.2">
      <c r="A15" s="15"/>
      <c r="B15" s="11"/>
      <c r="D15" s="19">
        <f>AVERAGE(D2:D12)</f>
        <v>19.181818181818183</v>
      </c>
      <c r="E15" s="19">
        <f>AVERAGE(E2:E12)</f>
        <v>22.454545454545453</v>
      </c>
      <c r="F15" s="19">
        <f>D15-E15</f>
        <v>-3.2727272727272698</v>
      </c>
      <c r="G15" s="10"/>
      <c r="H15" s="10"/>
      <c r="I15" s="10"/>
      <c r="J15" s="10"/>
      <c r="K15" s="13"/>
      <c r="L15" s="18"/>
      <c r="M15" s="14"/>
    </row>
    <row r="16" spans="1:15" s="12" customFormat="1" ht="14.25" customHeight="1" x14ac:dyDescent="0.2">
      <c r="A16" s="10"/>
      <c r="B16" s="11"/>
      <c r="D16" s="10"/>
      <c r="E16" s="10"/>
      <c r="F16" s="10"/>
      <c r="G16" s="10"/>
      <c r="H16" s="10"/>
      <c r="I16" s="10"/>
      <c r="J16" s="10"/>
      <c r="K16" s="13"/>
      <c r="L16" s="18"/>
      <c r="M16" s="14"/>
    </row>
  </sheetData>
  <conditionalFormatting sqref="F15">
    <cfRule type="cellIs" dxfId="4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Potomac</vt:lpstr>
      <vt:lpstr>Yearly</vt:lpstr>
      <vt:lpstr>playoffs</vt:lpstr>
      <vt:lpstr>Albemarle</vt:lpstr>
      <vt:lpstr>Amherst County</vt:lpstr>
      <vt:lpstr>Anascostia</vt:lpstr>
      <vt:lpstr>Battlefield</vt:lpstr>
      <vt:lpstr>Bishop O'Connell</vt:lpstr>
      <vt:lpstr>Brooke Point</vt:lpstr>
      <vt:lpstr>CD Hylton</vt:lpstr>
      <vt:lpstr>Cave Spring</vt:lpstr>
      <vt:lpstr>Colonial Forge</vt:lpstr>
      <vt:lpstr>Courtland</vt:lpstr>
      <vt:lpstr>Culpeper County</vt:lpstr>
      <vt:lpstr>EC Glass</vt:lpstr>
      <vt:lpstr>Fairfax</vt:lpstr>
      <vt:lpstr>Fauquier</vt:lpstr>
      <vt:lpstr>Forest Park</vt:lpstr>
      <vt:lpstr>Fork Union</vt:lpstr>
      <vt:lpstr>Freedom Woodbridge</vt:lpstr>
      <vt:lpstr>GW Danville</vt:lpstr>
      <vt:lpstr>Gar-Field</vt:lpstr>
      <vt:lpstr>George Marshall</vt:lpstr>
      <vt:lpstr>HD Woodson</vt:lpstr>
      <vt:lpstr>Hanover</vt:lpstr>
      <vt:lpstr>Hayfield</vt:lpstr>
      <vt:lpstr>Heritage Lynchburg</vt:lpstr>
      <vt:lpstr>Hopewell</vt:lpstr>
      <vt:lpstr>James Robinson</vt:lpstr>
      <vt:lpstr>James Wood</vt:lpstr>
      <vt:lpstr>Jefferson</vt:lpstr>
      <vt:lpstr>Lee-Davis</vt:lpstr>
      <vt:lpstr>Massaponax</vt:lpstr>
      <vt:lpstr>Mtn View</vt:lpstr>
      <vt:lpstr>N Stafford</vt:lpstr>
      <vt:lpstr>Osbourn</vt:lpstr>
      <vt:lpstr>Osbourn Park</vt:lpstr>
      <vt:lpstr>Patrick Henry Ashland</vt:lpstr>
      <vt:lpstr>Patriot</vt:lpstr>
      <vt:lpstr>Petersburg</vt:lpstr>
      <vt:lpstr>Phoebus</vt:lpstr>
      <vt:lpstr>Pulaski County</vt:lpstr>
      <vt:lpstr>South Lakes</vt:lpstr>
      <vt:lpstr>St. Stephens</vt:lpstr>
      <vt:lpstr>Stafford</vt:lpstr>
      <vt:lpstr>Stone Bridge</vt:lpstr>
      <vt:lpstr>S Jackson Manassas</vt:lpstr>
      <vt:lpstr>Thomas Dale</vt:lpstr>
      <vt:lpstr>Thomas Edison</vt:lpstr>
      <vt:lpstr>Varina</vt:lpstr>
      <vt:lpstr>W Potomac</vt:lpstr>
      <vt:lpstr>Woodbridge</vt:lpstr>
      <vt:lpstr>W Wilson Portsmouth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2016-04-11T01:51:06Z</dcterms:created>
  <dcterms:modified xsi:type="dcterms:W3CDTF">2017-03-14T16:03:08Z</dcterms:modified>
</cp:coreProperties>
</file>