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630" tabRatio="674" activeTab="0"/>
  </bookViews>
  <sheets>
    <sheet name="BLUE DEVIL FOOTBALL" sheetId="1" r:id="rId1"/>
    <sheet name="GAMES" sheetId="2" r:id="rId2"/>
    <sheet name="TEAM HONORS" sheetId="3" r:id="rId3"/>
    <sheet name="GC VERSUS" sheetId="4" r:id="rId4"/>
    <sheet name="SERIES RECORD" sheetId="5" r:id="rId5"/>
  </sheets>
  <definedNames/>
  <calcPr fullCalcOnLoad="1"/>
</workbook>
</file>

<file path=xl/sharedStrings.xml><?xml version="1.0" encoding="utf-8"?>
<sst xmlns="http://schemas.openxmlformats.org/spreadsheetml/2006/main" count="2109" uniqueCount="332">
  <si>
    <t>GC</t>
  </si>
  <si>
    <t>Opponent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</si>
  <si>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</si>
  <si>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</si>
  <si>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</si>
  <si>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</si>
  <si>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</si>
  <si>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</si>
  <si>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</si>
  <si>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</si>
  <si>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</si>
  <si>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</si>
  <si>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</si>
  <si>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DB "B"</t>
  </si>
  <si>
    <t>Big Stone</t>
  </si>
  <si>
    <t>East Stone</t>
  </si>
  <si>
    <t xml:space="preserve">DB "B" </t>
  </si>
  <si>
    <t>Haysi</t>
  </si>
  <si>
    <t>Pennington</t>
  </si>
  <si>
    <t>Clintwood</t>
  </si>
  <si>
    <t>Avg</t>
  </si>
  <si>
    <t>Norton</t>
  </si>
  <si>
    <t>Piney Flats</t>
  </si>
  <si>
    <t>Appy</t>
  </si>
  <si>
    <t>Blountville</t>
  </si>
  <si>
    <t>Coeburn</t>
  </si>
  <si>
    <t>Milligan</t>
  </si>
  <si>
    <t>Abingdon</t>
  </si>
  <si>
    <t>DB</t>
  </si>
  <si>
    <t>Honaker</t>
  </si>
  <si>
    <t>Marion</t>
  </si>
  <si>
    <t>Richlands</t>
  </si>
  <si>
    <t>Mountain City</t>
  </si>
  <si>
    <t>St. Charles</t>
  </si>
  <si>
    <t>Glade Springs</t>
  </si>
  <si>
    <t>Scored</t>
  </si>
  <si>
    <t>Allowed</t>
  </si>
  <si>
    <t>Lebanon</t>
  </si>
  <si>
    <t>Chilhowie</t>
  </si>
  <si>
    <t>St.Charles</t>
  </si>
  <si>
    <t>Knox Stair</t>
  </si>
  <si>
    <t>King JV</t>
  </si>
  <si>
    <t>Wise</t>
  </si>
  <si>
    <t>Damascus</t>
  </si>
  <si>
    <t>Greenville</t>
  </si>
  <si>
    <t>Rogersville</t>
  </si>
  <si>
    <t>Cherokee,NC</t>
  </si>
  <si>
    <t>Game 1</t>
  </si>
  <si>
    <t>Game 2</t>
  </si>
  <si>
    <t>Grundy</t>
  </si>
  <si>
    <t>Garden</t>
  </si>
  <si>
    <t>Tazewell</t>
  </si>
  <si>
    <t>St.Paul</t>
  </si>
  <si>
    <t>Meadowview</t>
  </si>
  <si>
    <t>Pound</t>
  </si>
  <si>
    <t>St. Charles (F)</t>
  </si>
  <si>
    <t>Pennington (F)</t>
  </si>
  <si>
    <t>St. Paul</t>
  </si>
  <si>
    <t>Sullivan</t>
  </si>
  <si>
    <t>Jonesville</t>
  </si>
  <si>
    <t>Ervinton</t>
  </si>
  <si>
    <t>Unaka</t>
  </si>
  <si>
    <t>Virginia High</t>
  </si>
  <si>
    <t>Graham</t>
  </si>
  <si>
    <t>Lynn View</t>
  </si>
  <si>
    <t>Powell Valley</t>
  </si>
  <si>
    <t>Saltville</t>
  </si>
  <si>
    <t>Church Hill</t>
  </si>
  <si>
    <t>John Battle</t>
  </si>
  <si>
    <t>Ketron</t>
  </si>
  <si>
    <t>Central</t>
  </si>
  <si>
    <t>Elizabethton</t>
  </si>
  <si>
    <t>Dublin</t>
  </si>
  <si>
    <t>Altavista</t>
  </si>
  <si>
    <t>James Monroe</t>
  </si>
  <si>
    <t>Patrick Henry</t>
  </si>
  <si>
    <t>Radford</t>
  </si>
  <si>
    <t>Amherst</t>
  </si>
  <si>
    <t>Southhampton</t>
  </si>
  <si>
    <t>Martinsville</t>
  </si>
  <si>
    <t>Blacksburg</t>
  </si>
  <si>
    <t>Narrows</t>
  </si>
  <si>
    <t>Fieldsdale-Collinsviller</t>
  </si>
  <si>
    <t>Sullivan North</t>
  </si>
  <si>
    <t>Giles</t>
  </si>
  <si>
    <t>Lee</t>
  </si>
  <si>
    <t>Roanoke Northside</t>
  </si>
  <si>
    <t>Jefferson Forest</t>
  </si>
  <si>
    <t>William Campbell</t>
  </si>
  <si>
    <t>John Handley</t>
  </si>
  <si>
    <t>Tennessee High</t>
  </si>
  <si>
    <t>Grayson Co.</t>
  </si>
  <si>
    <t>Bassett</t>
  </si>
  <si>
    <t>Magna Vista</t>
  </si>
  <si>
    <t>Brookville</t>
  </si>
  <si>
    <t>Sullivan Central</t>
  </si>
  <si>
    <t>Broadway</t>
  </si>
  <si>
    <t>Rustburg</t>
  </si>
  <si>
    <t>Floyd Co.</t>
  </si>
  <si>
    <t>George Wythe</t>
  </si>
  <si>
    <t>Essex</t>
  </si>
  <si>
    <t>Totals</t>
  </si>
  <si>
    <t>Year</t>
  </si>
  <si>
    <t>Won</t>
  </si>
  <si>
    <t>Lost</t>
  </si>
  <si>
    <t>Tied</t>
  </si>
  <si>
    <t>Best 10 Yrs</t>
  </si>
  <si>
    <t>(1965-1974)</t>
  </si>
  <si>
    <t>Last 10 Yrs</t>
  </si>
  <si>
    <t>Total Games</t>
  </si>
  <si>
    <t>Wins</t>
  </si>
  <si>
    <t>Losses</t>
  </si>
  <si>
    <t>Ties</t>
  </si>
  <si>
    <t>Appalachia</t>
  </si>
  <si>
    <t>Big Stone Gap</t>
  </si>
  <si>
    <t>Cherokee</t>
  </si>
  <si>
    <t>Church Hill, TN</t>
  </si>
  <si>
    <t>1946(2)</t>
  </si>
  <si>
    <t>%won</t>
  </si>
  <si>
    <t>% won</t>
  </si>
  <si>
    <t>won 4</t>
  </si>
  <si>
    <t>won 1</t>
  </si>
  <si>
    <t>Amherst Co.</t>
  </si>
  <si>
    <t>won 5</t>
  </si>
  <si>
    <t>lost 1</t>
  </si>
  <si>
    <t>won 2</t>
  </si>
  <si>
    <t>lost 2</t>
  </si>
  <si>
    <t>Cherokee, NC</t>
  </si>
  <si>
    <t>won 3</t>
  </si>
  <si>
    <t>East StoneGap</t>
  </si>
  <si>
    <t>Elizabethon</t>
  </si>
  <si>
    <t>Fieldale-C'ville</t>
  </si>
  <si>
    <t>Floyd County</t>
  </si>
  <si>
    <t>Geroge Wythe</t>
  </si>
  <si>
    <t>won 16</t>
  </si>
  <si>
    <t>JeffersonForest</t>
  </si>
  <si>
    <t>won 6</t>
  </si>
  <si>
    <t>KingCollegeJV</t>
  </si>
  <si>
    <t>Lee Co.</t>
  </si>
  <si>
    <t>won 11</t>
  </si>
  <si>
    <t>won 13</t>
  </si>
  <si>
    <t>PenningtonGap</t>
  </si>
  <si>
    <t>Roanoke NS</t>
  </si>
  <si>
    <t>Southampton</t>
  </si>
  <si>
    <t>won 8</t>
  </si>
  <si>
    <t>W.Campbell</t>
  </si>
  <si>
    <t>% Won</t>
  </si>
  <si>
    <t>Streak</t>
  </si>
  <si>
    <t>Last Played</t>
  </si>
  <si>
    <t>East Stone Gap</t>
  </si>
  <si>
    <t>losses</t>
  </si>
  <si>
    <t>Elizabethon, TN</t>
  </si>
  <si>
    <t>Greenville, TN</t>
  </si>
  <si>
    <t>Ketron, TN</t>
  </si>
  <si>
    <t>Kingsport DBb, TN</t>
  </si>
  <si>
    <t>Kingsport DB, TN</t>
  </si>
  <si>
    <t>Knoxville Stair, TN</t>
  </si>
  <si>
    <t>Lynn View, TN</t>
  </si>
  <si>
    <t>Milligan Coll b, TN</t>
  </si>
  <si>
    <t>Mountain City, TN</t>
  </si>
  <si>
    <t>Piney Flats, TN</t>
  </si>
  <si>
    <t>Rogersville, TN</t>
  </si>
  <si>
    <t>SullivanCentral, TN</t>
  </si>
  <si>
    <t>Sullivan North, TN</t>
  </si>
  <si>
    <t>TennesseeHigh, TN</t>
  </si>
  <si>
    <t>Unaka, TN</t>
  </si>
  <si>
    <t>Fieldale-C'Ville</t>
  </si>
  <si>
    <t>F-C</t>
  </si>
  <si>
    <t>Floyd</t>
  </si>
  <si>
    <t xml:space="preserve">Garden </t>
  </si>
  <si>
    <t>1994(2)</t>
  </si>
  <si>
    <t>1995(2)</t>
  </si>
  <si>
    <t>1997(2)</t>
  </si>
  <si>
    <t>2000(2)</t>
  </si>
  <si>
    <t xml:space="preserve">%won </t>
  </si>
  <si>
    <t>GC Versus</t>
  </si>
  <si>
    <t>Handley</t>
  </si>
  <si>
    <t>Monroe</t>
  </si>
  <si>
    <t>Forest</t>
  </si>
  <si>
    <t>Battle</t>
  </si>
  <si>
    <t>1987(2)</t>
  </si>
  <si>
    <t>King</t>
  </si>
  <si>
    <t>Kingsport DB"B"</t>
  </si>
  <si>
    <t>DB"B"</t>
  </si>
  <si>
    <t xml:space="preserve">Kingsport DB </t>
  </si>
  <si>
    <t>1931(2)</t>
  </si>
  <si>
    <t>Knoxville Stair</t>
  </si>
  <si>
    <t>Knox</t>
  </si>
  <si>
    <t>1999(2)</t>
  </si>
  <si>
    <t>Lee County</t>
  </si>
  <si>
    <t>Lynn View,TN</t>
  </si>
  <si>
    <t>Milligan Coll "B"</t>
  </si>
  <si>
    <t>Milligan "B"</t>
  </si>
  <si>
    <t>1952(F)</t>
  </si>
  <si>
    <t>PV</t>
  </si>
  <si>
    <t>2001(2)</t>
  </si>
  <si>
    <t xml:space="preserve">GC </t>
  </si>
  <si>
    <t>NS</t>
  </si>
  <si>
    <t>Rogersville,TN</t>
  </si>
  <si>
    <t>1952 (F)</t>
  </si>
  <si>
    <t>Sullivan Central,TN</t>
  </si>
  <si>
    <t>North</t>
  </si>
  <si>
    <t>Tennessee High, TN</t>
  </si>
  <si>
    <t>Tennessee</t>
  </si>
  <si>
    <t>1993(2)</t>
  </si>
  <si>
    <t>1992(2)</t>
  </si>
  <si>
    <t>Virginia</t>
  </si>
  <si>
    <t>Campbell</t>
  </si>
  <si>
    <t>Photo</t>
  </si>
  <si>
    <t>link</t>
  </si>
  <si>
    <t>1931-1955</t>
  </si>
  <si>
    <t xml:space="preserve">Points </t>
  </si>
  <si>
    <t>Points</t>
  </si>
  <si>
    <t>Shoemaker Totals</t>
  </si>
  <si>
    <t xml:space="preserve">Gate City </t>
  </si>
  <si>
    <t>Gate City Totals</t>
  </si>
  <si>
    <t xml:space="preserve">Gate City Football </t>
  </si>
  <si>
    <t>Games</t>
  </si>
  <si>
    <r>
      <t>W</t>
    </r>
    <r>
      <rPr>
        <b/>
        <sz val="10"/>
        <color indexed="9"/>
        <rFont val="Arial"/>
        <family val="2"/>
      </rPr>
      <t>w%</t>
    </r>
  </si>
  <si>
    <r>
      <t>l</t>
    </r>
    <r>
      <rPr>
        <b/>
        <sz val="10"/>
        <color indexed="9"/>
        <rFont val="Arial"/>
        <family val="2"/>
      </rPr>
      <t>l%</t>
    </r>
  </si>
  <si>
    <t>tied 1</t>
  </si>
  <si>
    <t>COMBINED</t>
  </si>
  <si>
    <t>St.Paul (F)</t>
  </si>
  <si>
    <t xml:space="preserve">DB </t>
  </si>
  <si>
    <t xml:space="preserve">Game 14 </t>
  </si>
  <si>
    <t>2003(2)</t>
  </si>
  <si>
    <t>2002(2)</t>
  </si>
  <si>
    <t>t</t>
  </si>
  <si>
    <t>Gate City Blue Devil Football: An Electronic Scrapbook</t>
  </si>
  <si>
    <t>Coaching Records</t>
  </si>
  <si>
    <t>National All-Time Wins</t>
  </si>
  <si>
    <t>Last 10/ Best 10 Years</t>
  </si>
  <si>
    <t xml:space="preserve">Gate City Totals </t>
  </si>
  <si>
    <t xml:space="preserve">10 Highest </t>
  </si>
  <si>
    <t xml:space="preserve"> Scoring (avg)</t>
  </si>
  <si>
    <t>10 Least</t>
  </si>
  <si>
    <t xml:space="preserve">Points Allowed </t>
  </si>
  <si>
    <t>Penningtnon</t>
  </si>
  <si>
    <t>SHOEMAKER 1931-1955</t>
  </si>
  <si>
    <t>Wins During the Decades</t>
  </si>
  <si>
    <t>Decade</t>
  </si>
  <si>
    <t>Winning %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</si>
  <si>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</si>
  <si>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</si>
  <si>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</si>
  <si>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</si>
  <si>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</si>
  <si>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</si>
  <si>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</si>
  <si>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</t>
  </si>
  <si>
    <t>C.G. Quillen</t>
  </si>
  <si>
    <t>1934-1935</t>
  </si>
  <si>
    <t>Years</t>
  </si>
  <si>
    <t>Ernest Quillen</t>
  </si>
  <si>
    <t>Carl Wise</t>
  </si>
  <si>
    <t>1938-1941</t>
  </si>
  <si>
    <t>Ed Shockey</t>
  </si>
  <si>
    <t>Bullet Clabaugh</t>
  </si>
  <si>
    <t>1946-1950</t>
  </si>
  <si>
    <t>Howard Quillen</t>
  </si>
  <si>
    <t>1951-1952</t>
  </si>
  <si>
    <t>Harry Fry</t>
  </si>
  <si>
    <t>1953-1958</t>
  </si>
  <si>
    <t>1960-1982</t>
  </si>
  <si>
    <t>J.C. Miller</t>
  </si>
  <si>
    <t>Nick Colobro</t>
  </si>
  <si>
    <t>1931-1933</t>
  </si>
  <si>
    <t>State Champions</t>
  </si>
  <si>
    <t>Group</t>
  </si>
  <si>
    <t>AA</t>
  </si>
  <si>
    <t>A Division 2</t>
  </si>
  <si>
    <t>AA Division 3</t>
  </si>
  <si>
    <t xml:space="preserve">Year </t>
  </si>
  <si>
    <t>Regional Champions</t>
  </si>
  <si>
    <t>District Champions</t>
  </si>
  <si>
    <t>District 8</t>
  </si>
  <si>
    <t>Lonesome Pine</t>
  </si>
  <si>
    <t>Southwest</t>
  </si>
  <si>
    <t>Highlands</t>
  </si>
  <si>
    <t>Undefeated Teams</t>
  </si>
  <si>
    <t>State Finalists</t>
  </si>
  <si>
    <t xml:space="preserve"> </t>
  </si>
  <si>
    <t>Roster</t>
  </si>
  <si>
    <t>1988(2)</t>
  </si>
  <si>
    <t>2004(2)</t>
  </si>
  <si>
    <t>1956-2005</t>
  </si>
  <si>
    <t>1936 (no team)</t>
  </si>
  <si>
    <t>1943 (no team)</t>
  </si>
  <si>
    <t>1944 (no team)</t>
  </si>
  <si>
    <t>1945 (no team)</t>
  </si>
  <si>
    <t>1937 (no team)</t>
  </si>
  <si>
    <t>Blue Devil Football</t>
  </si>
  <si>
    <t>won 17</t>
  </si>
  <si>
    <t>Video</t>
  </si>
  <si>
    <t>Underlined games are linked to newspaper articles.  Click to follow.</t>
  </si>
  <si>
    <t>won 12</t>
  </si>
  <si>
    <t>won 15</t>
  </si>
  <si>
    <t>DVDs</t>
  </si>
  <si>
    <t>Season</t>
  </si>
  <si>
    <t>DVDs ready</t>
  </si>
  <si>
    <t>r1</t>
  </si>
  <si>
    <t>r2</t>
  </si>
  <si>
    <t>r1-2</t>
  </si>
  <si>
    <t xml:space="preserve">r1 </t>
  </si>
  <si>
    <t>r</t>
  </si>
  <si>
    <t>r1-0</t>
  </si>
  <si>
    <t>9r</t>
  </si>
  <si>
    <t>4r</t>
  </si>
  <si>
    <t>2007(2)</t>
  </si>
  <si>
    <t>Gretna</t>
  </si>
  <si>
    <t xml:space="preserve">lost 1 </t>
  </si>
  <si>
    <t>Number of Shutouts</t>
  </si>
  <si>
    <t>Times Shutout</t>
  </si>
  <si>
    <t>Shutouts</t>
  </si>
  <si>
    <t>1956-2008</t>
  </si>
  <si>
    <t>Clinch Moountain</t>
  </si>
  <si>
    <t>2008(2)</t>
  </si>
  <si>
    <t>GCHS 1956-2009</t>
  </si>
  <si>
    <t>Bill Houseright</t>
  </si>
  <si>
    <t>2009-</t>
  </si>
  <si>
    <t>1983-2008</t>
  </si>
  <si>
    <t>Sullivan South</t>
  </si>
  <si>
    <t>Sullivan South, TN</t>
  </si>
  <si>
    <t>Bluefield WV</t>
  </si>
  <si>
    <t>Beaver</t>
  </si>
  <si>
    <t>Won 10</t>
  </si>
  <si>
    <t>Win%</t>
  </si>
  <si>
    <t>win %</t>
  </si>
  <si>
    <t>2009(2)</t>
  </si>
  <si>
    <t>Back to Website</t>
  </si>
  <si>
    <t>Last Update:12/29/2009</t>
  </si>
  <si>
    <t>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</si>
</sst>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2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indexed="1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i/>
      <sz val="22"/>
      <color indexed="12"/>
      <name val="Script MT Bold"/>
      <family val="4"/>
    </font>
    <font>
      <b/>
      <i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36"/>
      <color indexed="12"/>
      <name val="Copperplate33bc"/>
      <family val="2"/>
    </font>
    <font>
      <sz val="36"/>
      <name val="Arial"/>
      <family val="2"/>
    </font>
    <font>
      <i/>
      <sz val="22"/>
      <name val="Script MT Bold"/>
      <family val="4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22" borderId="3" applyNumberFormat="0" applyFont="0" applyFill="0">
      <alignment horizontal="center"/>
      <protection/>
    </xf>
    <xf numFmtId="0" fontId="35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7" applyNumberFormat="0" applyFill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0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6" fillId="22" borderId="3" xfId="47" applyFont="1" applyFill="1">
      <alignment horizontal="center"/>
      <protection/>
    </xf>
    <xf numFmtId="0" fontId="2" fillId="22" borderId="3" xfId="47" applyFont="1" applyFill="1">
      <alignment horizontal="center"/>
      <protection/>
    </xf>
    <xf numFmtId="0" fontId="5" fillId="25" borderId="3" xfId="47" applyFont="1" applyFill="1">
      <alignment horizontal="center"/>
      <protection/>
    </xf>
    <xf numFmtId="0" fontId="6" fillId="0" borderId="3" xfId="47" applyFont="1" applyFill="1">
      <alignment horizontal="center"/>
      <protection/>
    </xf>
    <xf numFmtId="0" fontId="4" fillId="0" borderId="3" xfId="47" applyFont="1" applyFill="1">
      <alignment horizontal="center"/>
      <protection/>
    </xf>
    <xf numFmtId="0" fontId="5" fillId="0" borderId="3" xfId="47" applyFont="1" applyFill="1">
      <alignment horizontal="center"/>
      <protection/>
    </xf>
    <xf numFmtId="0" fontId="2" fillId="0" borderId="3" xfId="47" applyFont="1" applyFill="1">
      <alignment horizontal="center"/>
      <protection/>
    </xf>
    <xf numFmtId="0" fontId="8" fillId="26" borderId="3" xfId="47" applyFont="1" applyFill="1">
      <alignment horizontal="center"/>
      <protection/>
    </xf>
    <xf numFmtId="0" fontId="0" fillId="0" borderId="3" xfId="47" applyFont="1" applyFill="1">
      <alignment horizontal="center"/>
      <protection/>
    </xf>
    <xf numFmtId="0" fontId="10" fillId="27" borderId="3" xfId="47" applyFont="1" applyFill="1">
      <alignment horizontal="center"/>
      <protection/>
    </xf>
    <xf numFmtId="0" fontId="10" fillId="27" borderId="3" xfId="47" applyFont="1" applyFill="1" applyAlignment="1">
      <alignment horizontal="left"/>
      <protection/>
    </xf>
    <xf numFmtId="0" fontId="6" fillId="0" borderId="11" xfId="47" applyFont="1" applyFill="1" applyBorder="1">
      <alignment horizontal="center"/>
      <protection/>
    </xf>
    <xf numFmtId="0" fontId="11" fillId="20" borderId="12" xfId="47" applyFont="1" applyFill="1" applyBorder="1">
      <alignment horizontal="center"/>
      <protection/>
    </xf>
    <xf numFmtId="0" fontId="4" fillId="20" borderId="3" xfId="47" applyFont="1" applyFill="1">
      <alignment horizontal="center"/>
      <protection/>
    </xf>
    <xf numFmtId="0" fontId="11" fillId="28" borderId="3" xfId="47" applyFont="1" applyFill="1">
      <alignment horizontal="center"/>
      <protection/>
    </xf>
    <xf numFmtId="0" fontId="10" fillId="16" borderId="3" xfId="47" applyFont="1" applyFill="1">
      <alignment horizontal="center"/>
      <protection/>
    </xf>
    <xf numFmtId="0" fontId="13" fillId="27" borderId="3" xfId="47" applyFont="1" applyFill="1">
      <alignment horizontal="center"/>
      <protection/>
    </xf>
    <xf numFmtId="0" fontId="10" fillId="22" borderId="3" xfId="47" applyFont="1" applyFill="1">
      <alignment horizontal="center"/>
      <protection/>
    </xf>
    <xf numFmtId="0" fontId="8" fillId="26" borderId="13" xfId="47" applyFont="1" applyFill="1" applyBorder="1">
      <alignment horizontal="center"/>
      <protection/>
    </xf>
    <xf numFmtId="0" fontId="6" fillId="22" borderId="3" xfId="47" applyFont="1" applyFill="1" applyBorder="1">
      <alignment horizontal="center"/>
      <protection/>
    </xf>
    <xf numFmtId="0" fontId="6" fillId="0" borderId="3" xfId="47" applyFont="1" applyFill="1" applyBorder="1">
      <alignment horizontal="center"/>
      <protection/>
    </xf>
    <xf numFmtId="0" fontId="6" fillId="0" borderId="12" xfId="47" applyFont="1" applyFill="1" applyBorder="1">
      <alignment horizontal="center"/>
      <protection/>
    </xf>
    <xf numFmtId="0" fontId="7" fillId="22" borderId="3" xfId="53" applyFont="1" applyFill="1" applyBorder="1" applyAlignment="1" applyProtection="1">
      <alignment horizontal="center"/>
      <protection/>
    </xf>
    <xf numFmtId="10" fontId="4" fillId="20" borderId="3" xfId="47" applyNumberFormat="1" applyFont="1" applyFill="1">
      <alignment horizontal="center"/>
      <protection/>
    </xf>
    <xf numFmtId="0" fontId="4" fillId="28" borderId="3" xfId="47" applyFont="1" applyFill="1">
      <alignment horizontal="center"/>
      <protection/>
    </xf>
    <xf numFmtId="0" fontId="5" fillId="25" borderId="3" xfId="47" applyFont="1" applyFill="1" applyBorder="1">
      <alignment horizontal="center"/>
      <protection/>
    </xf>
    <xf numFmtId="0" fontId="2" fillId="22" borderId="3" xfId="47" applyFont="1" applyFill="1" applyBorder="1">
      <alignment horizontal="center"/>
      <protection/>
    </xf>
    <xf numFmtId="0" fontId="5" fillId="0" borderId="3" xfId="47" applyFont="1" applyFill="1" applyBorder="1">
      <alignment horizontal="center"/>
      <protection/>
    </xf>
    <xf numFmtId="0" fontId="2" fillId="0" borderId="3" xfId="47" applyFont="1" applyFill="1" applyBorder="1">
      <alignment horizontal="center"/>
      <protection/>
    </xf>
    <xf numFmtId="0" fontId="5" fillId="0" borderId="12" xfId="47" applyFont="1" applyFill="1" applyBorder="1">
      <alignment horizontal="center"/>
      <protection/>
    </xf>
    <xf numFmtId="0" fontId="2" fillId="0" borderId="12" xfId="47" applyFont="1" applyFill="1" applyBorder="1">
      <alignment horizontal="center"/>
      <protection/>
    </xf>
    <xf numFmtId="0" fontId="5" fillId="0" borderId="11" xfId="47" applyFont="1" applyFill="1" applyBorder="1">
      <alignment horizontal="center"/>
      <protection/>
    </xf>
    <xf numFmtId="0" fontId="2" fillId="0" borderId="11" xfId="47" applyFont="1" applyFill="1" applyBorder="1">
      <alignment horizontal="center"/>
      <protection/>
    </xf>
    <xf numFmtId="0" fontId="14" fillId="25" borderId="3" xfId="53" applyFont="1" applyFill="1" applyBorder="1" applyAlignment="1" applyProtection="1">
      <alignment horizontal="center"/>
      <protection/>
    </xf>
    <xf numFmtId="0" fontId="4" fillId="10" borderId="3" xfId="47" applyFont="1" applyFill="1" applyBorder="1">
      <alignment horizontal="center"/>
      <protection/>
    </xf>
    <xf numFmtId="2" fontId="4" fillId="10" borderId="3" xfId="47" applyNumberFormat="1" applyFont="1" applyFill="1" applyBorder="1">
      <alignment horizontal="center"/>
      <protection/>
    </xf>
    <xf numFmtId="0" fontId="4" fillId="17" borderId="3" xfId="47" applyFont="1" applyFill="1" applyBorder="1">
      <alignment horizontal="center"/>
      <protection/>
    </xf>
    <xf numFmtId="2" fontId="4" fillId="17" borderId="3" xfId="47" applyNumberFormat="1" applyFont="1" applyFill="1" applyBorder="1">
      <alignment horizontal="center"/>
      <protection/>
    </xf>
    <xf numFmtId="0" fontId="4" fillId="0" borderId="11" xfId="47" applyFont="1" applyFill="1" applyBorder="1">
      <alignment horizontal="center"/>
      <protection/>
    </xf>
    <xf numFmtId="2" fontId="4" fillId="10" borderId="3" xfId="47" applyNumberFormat="1" applyFont="1" applyFill="1">
      <alignment horizontal="center"/>
      <protection/>
    </xf>
    <xf numFmtId="2" fontId="4" fillId="17" borderId="3" xfId="47" applyNumberFormat="1" applyFont="1" applyFill="1">
      <alignment horizontal="center"/>
      <protection/>
    </xf>
    <xf numFmtId="2" fontId="9" fillId="28" borderId="14" xfId="47" applyNumberFormat="1" applyFont="1" applyFill="1" applyBorder="1" applyAlignment="1">
      <alignment/>
      <protection/>
    </xf>
    <xf numFmtId="2" fontId="4" fillId="20" borderId="3" xfId="47" applyNumberFormat="1" applyFont="1" applyFill="1">
      <alignment horizontal="center"/>
      <protection/>
    </xf>
    <xf numFmtId="2" fontId="4" fillId="28" borderId="3" xfId="47" applyNumberFormat="1" applyFont="1" applyFill="1">
      <alignment horizontal="center"/>
      <protection/>
    </xf>
    <xf numFmtId="0" fontId="9" fillId="26" borderId="3" xfId="47" applyFont="1" applyFill="1">
      <alignment horizontal="center"/>
      <protection/>
    </xf>
    <xf numFmtId="0" fontId="15" fillId="26" borderId="3" xfId="47" applyFont="1" applyFill="1" applyBorder="1">
      <alignment horizontal="center"/>
      <protection/>
    </xf>
    <xf numFmtId="0" fontId="4" fillId="20" borderId="12" xfId="47" applyFont="1" applyFill="1" applyBorder="1">
      <alignment horizontal="center"/>
      <protection/>
    </xf>
    <xf numFmtId="2" fontId="4" fillId="20" borderId="12" xfId="47" applyNumberFormat="1" applyFont="1" applyFill="1" applyBorder="1">
      <alignment horizontal="center"/>
      <protection/>
    </xf>
    <xf numFmtId="0" fontId="15" fillId="26" borderId="3" xfId="47" applyFont="1" applyFill="1">
      <alignment horizontal="center"/>
      <protection/>
    </xf>
    <xf numFmtId="2" fontId="15" fillId="26" borderId="3" xfId="47" applyNumberFormat="1" applyFont="1" applyFill="1">
      <alignment horizontal="center"/>
      <protection/>
    </xf>
    <xf numFmtId="2" fontId="6" fillId="27" borderId="3" xfId="47" applyNumberFormat="1" applyFont="1" applyFill="1">
      <alignment horizontal="center"/>
      <protection/>
    </xf>
    <xf numFmtId="0" fontId="4" fillId="29" borderId="3" xfId="47" applyFont="1" applyFill="1" applyBorder="1">
      <alignment horizontal="center"/>
      <protection/>
    </xf>
    <xf numFmtId="0" fontId="8" fillId="26" borderId="3" xfId="47" applyFont="1" applyFill="1" applyBorder="1">
      <alignment horizontal="center"/>
      <protection/>
    </xf>
    <xf numFmtId="0" fontId="4" fillId="29" borderId="3" xfId="47" applyFont="1" applyFill="1">
      <alignment horizontal="center"/>
      <protection/>
    </xf>
    <xf numFmtId="1" fontId="4" fillId="29" borderId="3" xfId="47" applyNumberFormat="1" applyFont="1" applyFill="1">
      <alignment horizontal="center"/>
      <protection/>
    </xf>
    <xf numFmtId="0" fontId="4" fillId="20" borderId="3" xfId="47" applyFont="1" applyFill="1" applyBorder="1">
      <alignment horizontal="center"/>
      <protection/>
    </xf>
    <xf numFmtId="0" fontId="4" fillId="27" borderId="3" xfId="47" applyFont="1" applyFill="1" applyBorder="1">
      <alignment horizontal="center"/>
      <protection/>
    </xf>
    <xf numFmtId="0" fontId="4" fillId="27" borderId="3" xfId="47" applyFont="1" applyFill="1">
      <alignment horizontal="center"/>
      <protection/>
    </xf>
    <xf numFmtId="0" fontId="16" fillId="20" borderId="3" xfId="47" applyFont="1" applyFill="1">
      <alignment horizontal="center"/>
      <protection/>
    </xf>
    <xf numFmtId="2" fontId="4" fillId="28" borderId="14" xfId="47" applyNumberFormat="1" applyFont="1" applyFill="1" applyBorder="1" applyAlignment="1">
      <alignment/>
      <protection/>
    </xf>
    <xf numFmtId="0" fontId="11" fillId="20" borderId="3" xfId="47" applyFont="1" applyFill="1" applyAlignment="1">
      <alignment horizontal="center"/>
      <protection/>
    </xf>
    <xf numFmtId="0" fontId="10" fillId="27" borderId="15" xfId="0" applyFont="1" applyFill="1" applyBorder="1" applyAlignment="1">
      <alignment horizontal="left"/>
    </xf>
    <xf numFmtId="0" fontId="8" fillId="26" borderId="16" xfId="47" applyFont="1" applyFill="1" applyBorder="1" applyAlignment="1">
      <alignment horizontal="center"/>
      <protection/>
    </xf>
    <xf numFmtId="0" fontId="6" fillId="22" borderId="17" xfId="47" applyFont="1" applyFill="1" applyBorder="1" applyAlignment="1">
      <alignment horizontal="center"/>
      <protection/>
    </xf>
    <xf numFmtId="0" fontId="11" fillId="20" borderId="18" xfId="47" applyFont="1" applyFill="1" applyBorder="1" applyAlignment="1">
      <alignment horizontal="center"/>
      <protection/>
    </xf>
    <xf numFmtId="0" fontId="6" fillId="0" borderId="11" xfId="47" applyFont="1" applyFill="1" applyBorder="1" applyAlignment="1">
      <alignment horizontal="center"/>
      <protection/>
    </xf>
    <xf numFmtId="0" fontId="6" fillId="27" borderId="3" xfId="47" applyFont="1" applyFill="1" applyAlignment="1">
      <alignment horizontal="center"/>
      <protection/>
    </xf>
    <xf numFmtId="0" fontId="7" fillId="22" borderId="3" xfId="47" applyFont="1" applyFill="1" applyAlignment="1">
      <alignment horizontal="center"/>
      <protection/>
    </xf>
    <xf numFmtId="0" fontId="12" fillId="20" borderId="3" xfId="47" applyFont="1" applyFill="1" applyAlignment="1">
      <alignment horizontal="center"/>
      <protection/>
    </xf>
    <xf numFmtId="0" fontId="11" fillId="28" borderId="3" xfId="47" applyFont="1" applyFill="1" applyAlignment="1">
      <alignment horizontal="center"/>
      <protection/>
    </xf>
    <xf numFmtId="0" fontId="16" fillId="20" borderId="3" xfId="47" applyFont="1" applyFill="1" applyAlignment="1">
      <alignment horizontal="center"/>
      <protection/>
    </xf>
    <xf numFmtId="0" fontId="10" fillId="27" borderId="3" xfId="47" applyFont="1" applyFill="1" applyAlignment="1">
      <alignment horizontal="center"/>
      <protection/>
    </xf>
    <xf numFmtId="0" fontId="6" fillId="22" borderId="3" xfId="47" applyFont="1" applyFill="1" applyBorder="1" applyAlignment="1">
      <alignment/>
      <protection/>
    </xf>
    <xf numFmtId="0" fontId="6" fillId="22" borderId="0" xfId="0" applyFont="1" applyFill="1" applyAlignment="1">
      <alignment horizontal="center"/>
    </xf>
    <xf numFmtId="0" fontId="11" fillId="20" borderId="3" xfId="47" applyFont="1" applyFill="1">
      <alignment horizontal="center"/>
      <protection/>
    </xf>
    <xf numFmtId="10" fontId="11" fillId="20" borderId="3" xfId="47" applyNumberFormat="1" applyFont="1" applyFill="1">
      <alignment horizontal="center"/>
      <protection/>
    </xf>
    <xf numFmtId="0" fontId="11" fillId="0" borderId="3" xfId="47" applyFont="1" applyFill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26" borderId="3" xfId="47" applyFont="1" applyFill="1" applyAlignment="1">
      <alignment horizontal="center"/>
      <protection/>
    </xf>
    <xf numFmtId="0" fontId="2" fillId="25" borderId="3" xfId="47" applyFont="1" applyFill="1" applyBorder="1">
      <alignment horizontal="center"/>
      <protection/>
    </xf>
    <xf numFmtId="0" fontId="0" fillId="27" borderId="0" xfId="0" applyFill="1" applyAlignment="1">
      <alignment/>
    </xf>
    <xf numFmtId="0" fontId="10" fillId="27" borderId="0" xfId="0" applyFont="1" applyFill="1" applyAlignment="1">
      <alignment/>
    </xf>
    <xf numFmtId="2" fontId="10" fillId="27" borderId="3" xfId="47" applyNumberFormat="1" applyFont="1" applyFill="1">
      <alignment horizontal="center"/>
      <protection/>
    </xf>
    <xf numFmtId="0" fontId="4" fillId="20" borderId="3" xfId="47" applyFont="1" applyFill="1" applyBorder="1" applyAlignment="1">
      <alignment horizontal="center"/>
      <protection/>
    </xf>
    <xf numFmtId="2" fontId="4" fillId="20" borderId="3" xfId="47" applyNumberFormat="1" applyFont="1" applyFill="1" applyAlignment="1">
      <alignment horizontal="center"/>
      <protection/>
    </xf>
    <xf numFmtId="2" fontId="4" fillId="20" borderId="3" xfId="47" applyNumberFormat="1" applyFont="1" applyFill="1" applyBorder="1" applyAlignment="1">
      <alignment horizontal="center"/>
      <protection/>
    </xf>
    <xf numFmtId="0" fontId="17" fillId="20" borderId="0" xfId="0" applyFont="1" applyFill="1" applyAlignment="1">
      <alignment/>
    </xf>
    <xf numFmtId="0" fontId="19" fillId="20" borderId="0" xfId="53" applyFont="1" applyFill="1" applyAlignment="1" applyProtection="1">
      <alignment/>
      <protection/>
    </xf>
    <xf numFmtId="0" fontId="18" fillId="20" borderId="0" xfId="0" applyFont="1" applyFill="1" applyAlignment="1">
      <alignment/>
    </xf>
    <xf numFmtId="0" fontId="7" fillId="22" borderId="0" xfId="53" applyFont="1" applyFill="1" applyAlignment="1" applyProtection="1">
      <alignment horizontal="center"/>
      <protection/>
    </xf>
    <xf numFmtId="0" fontId="10" fillId="27" borderId="0" xfId="0" applyFont="1" applyFill="1" applyAlignment="1">
      <alignment horizontal="center"/>
    </xf>
    <xf numFmtId="0" fontId="10" fillId="27" borderId="0" xfId="0" applyFont="1" applyFill="1" applyAlignment="1">
      <alignment horizontal="left"/>
    </xf>
    <xf numFmtId="1" fontId="4" fillId="20" borderId="3" xfId="47" applyNumberFormat="1" applyFont="1" applyFill="1">
      <alignment horizontal="center"/>
      <protection/>
    </xf>
    <xf numFmtId="0" fontId="10" fillId="27" borderId="0" xfId="47" applyFont="1" applyFill="1" applyBorder="1">
      <alignment horizontal="center"/>
      <protection/>
    </xf>
    <xf numFmtId="0" fontId="11" fillId="0" borderId="0" xfId="0" applyFont="1" applyAlignment="1">
      <alignment/>
    </xf>
    <xf numFmtId="0" fontId="0" fillId="20" borderId="0" xfId="0" applyFill="1" applyAlignment="1">
      <alignment/>
    </xf>
    <xf numFmtId="0" fontId="22" fillId="20" borderId="3" xfId="47" applyFont="1" applyFill="1">
      <alignment horizontal="center"/>
      <protection/>
    </xf>
    <xf numFmtId="0" fontId="0" fillId="20" borderId="3" xfId="47" applyFont="1" applyFill="1">
      <alignment horizontal="center"/>
      <protection/>
    </xf>
    <xf numFmtId="0" fontId="21" fillId="20" borderId="3" xfId="47" applyFont="1" applyFill="1" applyAlignment="1">
      <alignment horizontal="left"/>
      <protection/>
    </xf>
    <xf numFmtId="0" fontId="11" fillId="20" borderId="19" xfId="47" applyFont="1" applyFill="1" applyBorder="1">
      <alignment horizontal="center"/>
      <protection/>
    </xf>
    <xf numFmtId="0" fontId="23" fillId="20" borderId="0" xfId="0" applyFont="1" applyFill="1" applyAlignment="1">
      <alignment/>
    </xf>
    <xf numFmtId="0" fontId="0" fillId="27" borderId="0" xfId="0" applyFont="1" applyFill="1" applyAlignment="1">
      <alignment/>
    </xf>
    <xf numFmtId="0" fontId="11" fillId="27" borderId="3" xfId="47" applyFont="1" applyFill="1" applyBorder="1">
      <alignment horizontal="center"/>
      <protection/>
    </xf>
    <xf numFmtId="2" fontId="25" fillId="26" borderId="3" xfId="47" applyNumberFormat="1" applyFont="1" applyFill="1">
      <alignment horizontal="center"/>
      <protection/>
    </xf>
    <xf numFmtId="0" fontId="24" fillId="26" borderId="3" xfId="47" applyFont="1" applyFill="1">
      <alignment horizontal="center"/>
      <protection/>
    </xf>
    <xf numFmtId="0" fontId="11" fillId="27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26" borderId="20" xfId="47" applyFont="1" applyFill="1" applyBorder="1" applyAlignment="1">
      <alignment horizontal="center"/>
      <protection/>
    </xf>
    <xf numFmtId="0" fontId="10" fillId="27" borderId="0" xfId="0" applyFont="1" applyFill="1" applyBorder="1" applyAlignment="1">
      <alignment horizontal="left"/>
    </xf>
    <xf numFmtId="0" fontId="11" fillId="20" borderId="21" xfId="47" applyFont="1" applyFill="1" applyBorder="1" applyAlignment="1">
      <alignment horizontal="center"/>
      <protection/>
    </xf>
    <xf numFmtId="0" fontId="7" fillId="22" borderId="22" xfId="53" applyFont="1" applyFill="1" applyBorder="1" applyAlignment="1" applyProtection="1">
      <alignment horizontal="center"/>
      <protection/>
    </xf>
    <xf numFmtId="0" fontId="6" fillId="22" borderId="0" xfId="0" applyFont="1" applyFill="1" applyAlignment="1">
      <alignment/>
    </xf>
    <xf numFmtId="0" fontId="5" fillId="25" borderId="3" xfId="53" applyFont="1" applyFill="1" applyBorder="1" applyAlignment="1" applyProtection="1">
      <alignment horizontal="center"/>
      <protection/>
    </xf>
    <xf numFmtId="0" fontId="26" fillId="0" borderId="3" xfId="47" applyFont="1" applyFill="1">
      <alignment horizontal="center"/>
      <protection/>
    </xf>
    <xf numFmtId="0" fontId="27" fillId="0" borderId="0" xfId="0" applyFont="1" applyAlignment="1">
      <alignment/>
    </xf>
    <xf numFmtId="10" fontId="6" fillId="22" borderId="3" xfId="47" applyNumberFormat="1" applyFont="1" applyFill="1">
      <alignment horizontal="center"/>
      <protection/>
    </xf>
    <xf numFmtId="0" fontId="28" fillId="22" borderId="0" xfId="0" applyFont="1" applyFill="1" applyAlignment="1">
      <alignment horizontal="center"/>
    </xf>
    <xf numFmtId="2" fontId="6" fillId="22" borderId="3" xfId="47" applyNumberFormat="1" applyFont="1" applyFill="1">
      <alignment horizontal="center"/>
      <protection/>
    </xf>
    <xf numFmtId="0" fontId="28" fillId="22" borderId="0" xfId="0" applyFont="1" applyFill="1" applyAlignment="1">
      <alignment/>
    </xf>
    <xf numFmtId="0" fontId="5" fillId="20" borderId="3" xfId="47" applyFont="1" applyFill="1">
      <alignment horizontal="center"/>
      <protection/>
    </xf>
    <xf numFmtId="10" fontId="5" fillId="20" borderId="3" xfId="47" applyNumberFormat="1" applyFont="1" applyFill="1">
      <alignment horizontal="center"/>
      <protection/>
    </xf>
    <xf numFmtId="0" fontId="29" fillId="20" borderId="0" xfId="0" applyFont="1" applyFill="1" applyAlignment="1">
      <alignment horizontal="center"/>
    </xf>
    <xf numFmtId="0" fontId="29" fillId="20" borderId="0" xfId="0" applyFont="1" applyFill="1" applyAlignment="1">
      <alignment/>
    </xf>
    <xf numFmtId="2" fontId="5" fillId="20" borderId="3" xfId="47" applyNumberFormat="1" applyFont="1" applyFill="1">
      <alignment horizontal="center"/>
      <protection/>
    </xf>
    <xf numFmtId="10" fontId="5" fillId="25" borderId="3" xfId="47" applyNumberFormat="1" applyFont="1" applyFill="1">
      <alignment horizontal="center"/>
      <protection/>
    </xf>
    <xf numFmtId="0" fontId="29" fillId="25" borderId="0" xfId="0" applyFont="1" applyFill="1" applyAlignment="1">
      <alignment horizontal="center"/>
    </xf>
    <xf numFmtId="0" fontId="29" fillId="25" borderId="0" xfId="0" applyFont="1" applyFill="1" applyAlignment="1">
      <alignment/>
    </xf>
    <xf numFmtId="0" fontId="5" fillId="20" borderId="19" xfId="47" applyFont="1" applyFill="1" applyBorder="1">
      <alignment horizontal="center"/>
      <protection/>
    </xf>
    <xf numFmtId="0" fontId="6" fillId="27" borderId="3" xfId="47" applyFont="1" applyFill="1">
      <alignment horizontal="center"/>
      <protection/>
    </xf>
    <xf numFmtId="2" fontId="5" fillId="25" borderId="3" xfId="47" applyNumberFormat="1" applyFont="1" applyFill="1">
      <alignment horizontal="center"/>
      <protection/>
    </xf>
    <xf numFmtId="0" fontId="14" fillId="20" borderId="3" xfId="53" applyFont="1" applyFill="1" applyBorder="1" applyAlignment="1" applyProtection="1">
      <alignment horizontal="center"/>
      <protection/>
    </xf>
    <xf numFmtId="0" fontId="7" fillId="22" borderId="17" xfId="53" applyFont="1" applyFill="1" applyBorder="1" applyAlignment="1" applyProtection="1">
      <alignment horizontal="center"/>
      <protection/>
    </xf>
    <xf numFmtId="0" fontId="6" fillId="27" borderId="23" xfId="0" applyFont="1" applyFill="1" applyBorder="1" applyAlignment="1">
      <alignment horizontal="center"/>
    </xf>
    <xf numFmtId="0" fontId="6" fillId="22" borderId="24" xfId="0" applyFont="1" applyFill="1" applyBorder="1" applyAlignment="1">
      <alignment horizontal="center"/>
    </xf>
    <xf numFmtId="0" fontId="29" fillId="25" borderId="3" xfId="47" applyFont="1" applyFill="1">
      <alignment horizontal="center"/>
      <protection/>
    </xf>
    <xf numFmtId="0" fontId="5" fillId="0" borderId="0" xfId="0" applyFont="1" applyAlignment="1">
      <alignment horizontal="center"/>
    </xf>
    <xf numFmtId="0" fontId="3" fillId="25" borderId="3" xfId="53" applyFill="1" applyBorder="1" applyAlignment="1" applyProtection="1">
      <alignment horizontal="center"/>
      <protection/>
    </xf>
    <xf numFmtId="0" fontId="6" fillId="22" borderId="3" xfId="53" applyFont="1" applyFill="1" applyBorder="1" applyAlignment="1" applyProtection="1">
      <alignment horizontal="center"/>
      <protection/>
    </xf>
    <xf numFmtId="0" fontId="14" fillId="0" borderId="0" xfId="53" applyFont="1" applyAlignment="1" applyProtection="1">
      <alignment horizontal="center"/>
      <protection/>
    </xf>
    <xf numFmtId="14" fontId="7" fillId="22" borderId="3" xfId="53" applyNumberFormat="1" applyFont="1" applyFill="1" applyBorder="1" applyAlignment="1" applyProtection="1">
      <alignment horizontal="center"/>
      <protection/>
    </xf>
    <xf numFmtId="14" fontId="5" fillId="25" borderId="3" xfId="47" applyNumberFormat="1" applyFont="1" applyFill="1">
      <alignment horizontal="center"/>
      <protection/>
    </xf>
    <xf numFmtId="0" fontId="6" fillId="22" borderId="22" xfId="47" applyFont="1" applyFill="1" applyBorder="1" applyAlignment="1">
      <alignment horizontal="center"/>
      <protection/>
    </xf>
    <xf numFmtId="0" fontId="7" fillId="22" borderId="0" xfId="53" applyFont="1" applyFill="1" applyBorder="1" applyAlignment="1" applyProtection="1">
      <alignment horizontal="center"/>
      <protection/>
    </xf>
    <xf numFmtId="0" fontId="8" fillId="30" borderId="16" xfId="47" applyFont="1" applyFill="1" applyBorder="1" applyAlignment="1">
      <alignment horizontal="center"/>
      <protection/>
    </xf>
    <xf numFmtId="0" fontId="8" fillId="30" borderId="20" xfId="47" applyFont="1" applyFill="1" applyBorder="1" applyAlignment="1">
      <alignment horizontal="center"/>
      <protection/>
    </xf>
    <xf numFmtId="0" fontId="4" fillId="16" borderId="0" xfId="0" applyFont="1" applyFill="1" applyAlignment="1">
      <alignment/>
    </xf>
    <xf numFmtId="0" fontId="14" fillId="25" borderId="0" xfId="53" applyFont="1" applyFill="1" applyBorder="1" applyAlignment="1" applyProtection="1">
      <alignment horizontal="center"/>
      <protection/>
    </xf>
    <xf numFmtId="0" fontId="6" fillId="22" borderId="0" xfId="53" applyFont="1" applyFill="1" applyBorder="1" applyAlignment="1" applyProtection="1">
      <alignment horizontal="center"/>
      <protection/>
    </xf>
    <xf numFmtId="0" fontId="7" fillId="12" borderId="3" xfId="53" applyFont="1" applyFill="1" applyBorder="1" applyAlignment="1" applyProtection="1">
      <alignment horizontal="center"/>
      <protection/>
    </xf>
    <xf numFmtId="0" fontId="7" fillId="22" borderId="3" xfId="53" applyFont="1" applyFill="1" applyBorder="1" applyAlignment="1" applyProtection="1">
      <alignment horizontal="center"/>
      <protection/>
    </xf>
    <xf numFmtId="0" fontId="29" fillId="20" borderId="3" xfId="0" applyFont="1" applyFill="1" applyBorder="1" applyAlignment="1">
      <alignment horizontal="center"/>
    </xf>
    <xf numFmtId="0" fontId="28" fillId="22" borderId="3" xfId="0" applyFont="1" applyFill="1" applyBorder="1" applyAlignment="1">
      <alignment horizontal="center"/>
    </xf>
    <xf numFmtId="0" fontId="6" fillId="25" borderId="3" xfId="47" applyFont="1" applyFill="1" applyBorder="1">
      <alignment horizontal="center"/>
      <protection/>
    </xf>
    <xf numFmtId="0" fontId="7" fillId="22" borderId="0" xfId="53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7" fillId="22" borderId="25" xfId="53" applyFont="1" applyFill="1" applyBorder="1" applyAlignment="1" applyProtection="1">
      <alignment horizontal="center"/>
      <protection/>
    </xf>
    <xf numFmtId="0" fontId="4" fillId="20" borderId="25" xfId="47" applyFont="1" applyFill="1" applyBorder="1">
      <alignment horizontal="center"/>
      <protection/>
    </xf>
    <xf numFmtId="0" fontId="7" fillId="22" borderId="25" xfId="53" applyFont="1" applyFill="1" applyBorder="1" applyAlignment="1" applyProtection="1">
      <alignment horizontal="center"/>
      <protection/>
    </xf>
    <xf numFmtId="0" fontId="6" fillId="22" borderId="25" xfId="47" applyFont="1" applyFill="1" applyBorder="1">
      <alignment horizontal="center"/>
      <protection/>
    </xf>
    <xf numFmtId="0" fontId="14" fillId="25" borderId="25" xfId="53" applyFont="1" applyFill="1" applyBorder="1" applyAlignment="1" applyProtection="1">
      <alignment horizontal="center"/>
      <protection/>
    </xf>
    <xf numFmtId="0" fontId="3" fillId="25" borderId="25" xfId="53" applyFill="1" applyBorder="1" applyAlignment="1" applyProtection="1">
      <alignment horizontal="center"/>
      <protection/>
    </xf>
    <xf numFmtId="0" fontId="5" fillId="25" borderId="25" xfId="47" applyFont="1" applyFill="1" applyBorder="1">
      <alignment horizontal="center"/>
      <protection/>
    </xf>
    <xf numFmtId="0" fontId="2" fillId="22" borderId="25" xfId="47" applyFont="1" applyFill="1" applyBorder="1">
      <alignment horizontal="center"/>
      <protection/>
    </xf>
    <xf numFmtId="0" fontId="14" fillId="25" borderId="26" xfId="53" applyFont="1" applyFill="1" applyBorder="1" applyAlignment="1" applyProtection="1">
      <alignment horizontal="center"/>
      <protection/>
    </xf>
    <xf numFmtId="0" fontId="6" fillId="22" borderId="27" xfId="47" applyFont="1" applyFill="1" applyBorder="1">
      <alignment horizontal="center"/>
      <protection/>
    </xf>
    <xf numFmtId="0" fontId="5" fillId="25" borderId="26" xfId="47" applyFont="1" applyFill="1" applyBorder="1">
      <alignment horizontal="center"/>
      <protection/>
    </xf>
    <xf numFmtId="0" fontId="5" fillId="25" borderId="25" xfId="53" applyFont="1" applyFill="1" applyBorder="1" applyAlignment="1" applyProtection="1">
      <alignment horizontal="center"/>
      <protection/>
    </xf>
    <xf numFmtId="0" fontId="10" fillId="27" borderId="3" xfId="0" applyFont="1" applyFill="1" applyBorder="1" applyAlignment="1">
      <alignment horizontal="left"/>
    </xf>
    <xf numFmtId="0" fontId="10" fillId="27" borderId="3" xfId="0" applyFont="1" applyFill="1" applyBorder="1" applyAlignment="1">
      <alignment/>
    </xf>
    <xf numFmtId="0" fontId="11" fillId="20" borderId="3" xfId="47" applyFont="1" applyFill="1" applyBorder="1" applyAlignment="1">
      <alignment horizontal="center"/>
      <protection/>
    </xf>
    <xf numFmtId="0" fontId="2" fillId="0" borderId="3" xfId="47" applyFont="1" applyFill="1" applyBorder="1" applyAlignment="1">
      <alignment horizontal="center"/>
      <protection/>
    </xf>
    <xf numFmtId="0" fontId="18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25" xfId="47" applyFont="1" applyFill="1" applyBorder="1" applyAlignment="1">
      <alignment horizontal="center"/>
      <protection/>
    </xf>
    <xf numFmtId="0" fontId="4" fillId="0" borderId="25" xfId="0" applyFont="1" applyBorder="1" applyAlignment="1">
      <alignment/>
    </xf>
    <xf numFmtId="0" fontId="12" fillId="0" borderId="0" xfId="47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11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10" fillId="0" borderId="0" xfId="47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horizontal="center"/>
      <protection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10" fillId="0" borderId="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 horizontal="center"/>
      <protection/>
    </xf>
    <xf numFmtId="0" fontId="7" fillId="12" borderId="25" xfId="53" applyFont="1" applyFill="1" applyBorder="1" applyAlignment="1" applyProtection="1">
      <alignment horizontal="center"/>
      <protection/>
    </xf>
    <xf numFmtId="0" fontId="4" fillId="29" borderId="25" xfId="47" applyFont="1" applyFill="1" applyBorder="1">
      <alignment horizontal="center"/>
      <protection/>
    </xf>
    <xf numFmtId="0" fontId="4" fillId="10" borderId="25" xfId="47" applyFont="1" applyFill="1" applyBorder="1">
      <alignment horizontal="center"/>
      <protection/>
    </xf>
    <xf numFmtId="2" fontId="4" fillId="10" borderId="25" xfId="47" applyNumberFormat="1" applyFont="1" applyFill="1" applyBorder="1">
      <alignment horizontal="center"/>
      <protection/>
    </xf>
    <xf numFmtId="0" fontId="4" fillId="17" borderId="25" xfId="47" applyFont="1" applyFill="1" applyBorder="1">
      <alignment horizontal="center"/>
      <protection/>
    </xf>
    <xf numFmtId="2" fontId="4" fillId="17" borderId="25" xfId="47" applyNumberFormat="1" applyFont="1" applyFill="1" applyBorder="1">
      <alignment horizontal="center"/>
      <protection/>
    </xf>
    <xf numFmtId="0" fontId="4" fillId="27" borderId="11" xfId="47" applyFont="1" applyFill="1" applyBorder="1">
      <alignment horizontal="center"/>
      <protection/>
    </xf>
    <xf numFmtId="0" fontId="8" fillId="26" borderId="11" xfId="47" applyFont="1" applyFill="1" applyBorder="1">
      <alignment horizontal="center"/>
      <protection/>
    </xf>
    <xf numFmtId="0" fontId="11" fillId="27" borderId="11" xfId="47" applyFont="1" applyFill="1" applyBorder="1">
      <alignment horizontal="center"/>
      <protection/>
    </xf>
    <xf numFmtId="0" fontId="15" fillId="26" borderId="11" xfId="47" applyFont="1" applyFill="1" applyBorder="1">
      <alignment horizontal="center"/>
      <protection/>
    </xf>
    <xf numFmtId="0" fontId="0" fillId="0" borderId="3" xfId="0" applyBorder="1" applyAlignment="1">
      <alignment/>
    </xf>
    <xf numFmtId="2" fontId="6" fillId="22" borderId="3" xfId="59" applyNumberFormat="1" applyFont="1" applyFill="1" applyBorder="1" applyAlignment="1">
      <alignment horizontal="center"/>
    </xf>
    <xf numFmtId="0" fontId="4" fillId="20" borderId="3" xfId="47" applyFont="1" applyFill="1" quotePrefix="1">
      <alignment horizontal="center"/>
      <protection/>
    </xf>
    <xf numFmtId="9" fontId="6" fillId="22" borderId="3" xfId="47" applyNumberFormat="1" applyFont="1" applyFill="1">
      <alignment horizontal="center"/>
      <protection/>
    </xf>
    <xf numFmtId="10" fontId="4" fillId="20" borderId="12" xfId="47" applyNumberFormat="1" applyFont="1" applyFill="1" applyBorder="1">
      <alignment horizontal="center"/>
      <protection/>
    </xf>
    <xf numFmtId="10" fontId="4" fillId="20" borderId="3" xfId="59" applyNumberFormat="1" applyFont="1" applyFill="1" applyBorder="1" applyAlignment="1">
      <alignment horizontal="center"/>
    </xf>
    <xf numFmtId="0" fontId="7" fillId="22" borderId="3" xfId="47" applyFont="1" applyFill="1" applyBorder="1" applyAlignment="1">
      <alignment horizontal="center"/>
      <protection/>
    </xf>
    <xf numFmtId="0" fontId="20" fillId="21" borderId="17" xfId="53" applyFont="1" applyFill="1" applyBorder="1" applyAlignment="1" applyProtection="1">
      <alignment horizontal="center"/>
      <protection/>
    </xf>
    <xf numFmtId="0" fontId="4" fillId="21" borderId="3" xfId="47" applyFont="1" applyFill="1" applyAlignment="1">
      <alignment horizontal="center"/>
      <protection/>
    </xf>
    <xf numFmtId="0" fontId="4" fillId="21" borderId="3" xfId="47" applyFont="1" applyFill="1" applyBorder="1" applyAlignment="1">
      <alignment horizontal="center"/>
      <protection/>
    </xf>
    <xf numFmtId="2" fontId="16" fillId="20" borderId="3" xfId="47" applyNumberFormat="1" applyFont="1" applyFill="1" applyAlignment="1">
      <alignment horizontal="center"/>
      <protection/>
    </xf>
    <xf numFmtId="0" fontId="7" fillId="22" borderId="17" xfId="53" applyFont="1" applyFill="1" applyBorder="1" applyAlignment="1" applyProtection="1">
      <alignment horizontal="center"/>
      <protection/>
    </xf>
    <xf numFmtId="2" fontId="6" fillId="22" borderId="3" xfId="47" applyNumberFormat="1" applyFont="1" applyFill="1">
      <alignment horizontal="center"/>
      <protection/>
    </xf>
    <xf numFmtId="0" fontId="6" fillId="22" borderId="3" xfId="47" applyFont="1" applyFill="1" applyBorder="1">
      <alignment horizontal="center"/>
      <protection/>
    </xf>
    <xf numFmtId="0" fontId="0" fillId="0" borderId="0" xfId="0" applyFill="1" applyAlignment="1">
      <alignment/>
    </xf>
    <xf numFmtId="0" fontId="30" fillId="20" borderId="0" xfId="53" applyFont="1" applyFill="1" applyAlignment="1" applyProtection="1">
      <alignment/>
      <protection/>
    </xf>
    <xf numFmtId="0" fontId="28" fillId="27" borderId="0" xfId="0" applyFont="1" applyFill="1" applyAlignment="1">
      <alignment/>
    </xf>
    <xf numFmtId="0" fontId="6" fillId="27" borderId="3" xfId="47" applyFont="1" applyFill="1">
      <alignment horizontal="center"/>
      <protection/>
    </xf>
    <xf numFmtId="0" fontId="6" fillId="31" borderId="3" xfId="47" applyFont="1" applyFill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chs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chsfootball/yearpages/1942.htm" TargetMode="External" /><Relationship Id="rId2" Type="http://schemas.openxmlformats.org/officeDocument/2006/relationships/hyperlink" Target="gchsfootball/yearpages/1941.htm" TargetMode="External" /><Relationship Id="rId3" Type="http://schemas.openxmlformats.org/officeDocument/2006/relationships/hyperlink" Target="gchsfootball/yearpages/1940.htm" TargetMode="External" /><Relationship Id="rId4" Type="http://schemas.openxmlformats.org/officeDocument/2006/relationships/hyperlink" Target="gchsfootball/yearpages/1939.htm" TargetMode="External" /><Relationship Id="rId5" Type="http://schemas.openxmlformats.org/officeDocument/2006/relationships/hyperlink" Target="gchsfootball/yearpages/1938.htm" TargetMode="External" /><Relationship Id="rId6" Type="http://schemas.openxmlformats.org/officeDocument/2006/relationships/hyperlink" Target="yearpages\1931.htm" TargetMode="External" /><Relationship Id="rId7" Type="http://schemas.openxmlformats.org/officeDocument/2006/relationships/hyperlink" Target="gchsfootball/rosters/31roster.htm" TargetMode="External" /><Relationship Id="rId8" Type="http://schemas.openxmlformats.org/officeDocument/2006/relationships/hyperlink" Target="gchsfootball/rosters/49roster.htm" TargetMode="External" /><Relationship Id="rId9" Type="http://schemas.openxmlformats.org/officeDocument/2006/relationships/hyperlink" Target="gchsfootball/rosters/51roster.htm" TargetMode="External" /><Relationship Id="rId10" Type="http://schemas.openxmlformats.org/officeDocument/2006/relationships/hyperlink" Target="gchsfootball/rosters/53roster.htm" TargetMode="External" /><Relationship Id="rId11" Type="http://schemas.openxmlformats.org/officeDocument/2006/relationships/hyperlink" Target="gchsfootball/rosters/54roster.htm" TargetMode="External" /><Relationship Id="rId12" Type="http://schemas.openxmlformats.org/officeDocument/2006/relationships/hyperlink" Target="gchsfootball/rosters/55roster.htm" TargetMode="External" /><Relationship Id="rId13" Type="http://schemas.openxmlformats.org/officeDocument/2006/relationships/hyperlink" Target="gchsfootball/rosters/73roster.htm" TargetMode="External" /><Relationship Id="rId14" Type="http://schemas.openxmlformats.org/officeDocument/2006/relationships/hyperlink" Target="gchsfootball/rosters/72roster.htm" TargetMode="External" /><Relationship Id="rId15" Type="http://schemas.openxmlformats.org/officeDocument/2006/relationships/hyperlink" Target="gchsfootball/rosters/74roster.htm" TargetMode="External" /><Relationship Id="rId16" Type="http://schemas.openxmlformats.org/officeDocument/2006/relationships/hyperlink" Target="gchsfootball/rosters/75roster.htm" TargetMode="External" /><Relationship Id="rId17" Type="http://schemas.openxmlformats.org/officeDocument/2006/relationships/hyperlink" Target="gchsfootball/rosters/77roster.htm" TargetMode="External" /><Relationship Id="rId18" Type="http://schemas.openxmlformats.org/officeDocument/2006/relationships/hyperlink" Target="gchsfootball/rosters/78roster.htm" TargetMode="External" /><Relationship Id="rId19" Type="http://schemas.openxmlformats.org/officeDocument/2006/relationships/hyperlink" Target="gchsfootball/rosters/81roster.htm" TargetMode="External" /><Relationship Id="rId20" Type="http://schemas.openxmlformats.org/officeDocument/2006/relationships/hyperlink" Target="gchsfootball/rosters/84roster.htm" TargetMode="External" /><Relationship Id="rId21" Type="http://schemas.openxmlformats.org/officeDocument/2006/relationships/hyperlink" Target="gchsfootball/rosters/85roster.htm" TargetMode="External" /><Relationship Id="rId22" Type="http://schemas.openxmlformats.org/officeDocument/2006/relationships/hyperlink" Target="gchsfootball/rosters/94roster.htm" TargetMode="External" /><Relationship Id="rId23" Type="http://schemas.openxmlformats.org/officeDocument/2006/relationships/hyperlink" Target="gchsfootball\rosters\03roster.htm" TargetMode="External" /><Relationship Id="rId24" Type="http://schemas.openxmlformats.org/officeDocument/2006/relationships/hyperlink" Target="gchsfootball/rosters/32roster.htm" TargetMode="External" /><Relationship Id="rId25" Type="http://schemas.openxmlformats.org/officeDocument/2006/relationships/hyperlink" Target="gchsfootball/rosters/33roster.htm" TargetMode="External" /><Relationship Id="rId26" Type="http://schemas.openxmlformats.org/officeDocument/2006/relationships/hyperlink" Target="gchsfootball/rosters/38roster.htm" TargetMode="External" /><Relationship Id="rId27" Type="http://schemas.openxmlformats.org/officeDocument/2006/relationships/hyperlink" Target="gchsfootball/rosters/39roster.htm" TargetMode="External" /><Relationship Id="rId28" Type="http://schemas.openxmlformats.org/officeDocument/2006/relationships/hyperlink" Target="gchsfootball/rosters/40roster.htm" TargetMode="External" /><Relationship Id="rId29" Type="http://schemas.openxmlformats.org/officeDocument/2006/relationships/hyperlink" Target="gchsfootball/rosters/41roster.htm" TargetMode="External" /><Relationship Id="rId30" Type="http://schemas.openxmlformats.org/officeDocument/2006/relationships/hyperlink" Target="gchsfootball/rosters/42roster.htm" TargetMode="External" /><Relationship Id="rId31" Type="http://schemas.openxmlformats.org/officeDocument/2006/relationships/hyperlink" Target="gchsfootball/rosters/46roster.htm" TargetMode="External" /><Relationship Id="rId32" Type="http://schemas.openxmlformats.org/officeDocument/2006/relationships/hyperlink" Target="gchsfootball/rosters/47roster.htm" TargetMode="External" /><Relationship Id="rId33" Type="http://schemas.openxmlformats.org/officeDocument/2006/relationships/hyperlink" Target="gchsfootball/rosters/48roster.htm" TargetMode="External" /><Relationship Id="rId34" Type="http://schemas.openxmlformats.org/officeDocument/2006/relationships/hyperlink" Target="gchsfootball/rosters/52roster.htm" TargetMode="External" /><Relationship Id="rId35" Type="http://schemas.openxmlformats.org/officeDocument/2006/relationships/hyperlink" Target="gchsfootball/teampics/1931.jpg" TargetMode="External" /><Relationship Id="rId36" Type="http://schemas.openxmlformats.org/officeDocument/2006/relationships/hyperlink" Target="gchsfootball/rosters/35roster.htm" TargetMode="External" /><Relationship Id="rId37" Type="http://schemas.openxmlformats.org/officeDocument/2006/relationships/hyperlink" Target="gchsfootball/yearpages/1946.htm" TargetMode="External" /><Relationship Id="rId38" Type="http://schemas.openxmlformats.org/officeDocument/2006/relationships/hyperlink" Target="gchsfootball/yearpages/1947.htm" TargetMode="External" /><Relationship Id="rId39" Type="http://schemas.openxmlformats.org/officeDocument/2006/relationships/hyperlink" Target="gchsfootball/yearpages/1948.htm" TargetMode="External" /><Relationship Id="rId40" Type="http://schemas.openxmlformats.org/officeDocument/2006/relationships/hyperlink" Target="gchsfootball/yearpages/1949.htm" TargetMode="External" /><Relationship Id="rId41" Type="http://schemas.openxmlformats.org/officeDocument/2006/relationships/hyperlink" Target="gchsfootball/yearpages/1950.htm" TargetMode="External" /><Relationship Id="rId42" Type="http://schemas.openxmlformats.org/officeDocument/2006/relationships/hyperlink" Target="gchsfootball/yearpages/1951.htm" TargetMode="External" /><Relationship Id="rId43" Type="http://schemas.openxmlformats.org/officeDocument/2006/relationships/hyperlink" Target="gchsfootball/yearpages/1952.htm" TargetMode="External" /><Relationship Id="rId44" Type="http://schemas.openxmlformats.org/officeDocument/2006/relationships/hyperlink" Target="gchsfootball/yearpages/1953.htm" TargetMode="External" /><Relationship Id="rId45" Type="http://schemas.openxmlformats.org/officeDocument/2006/relationships/hyperlink" Target="gchsfootball/yearpages/1954.htm" TargetMode="External" /><Relationship Id="rId46" Type="http://schemas.openxmlformats.org/officeDocument/2006/relationships/hyperlink" Target="gchsfootball/yearpages/1955.htm" TargetMode="External" /><Relationship Id="rId47" Type="http://schemas.openxmlformats.org/officeDocument/2006/relationships/hyperlink" Target="gchsfootball/yearpages/1956.htm" TargetMode="External" /><Relationship Id="rId48" Type="http://schemas.openxmlformats.org/officeDocument/2006/relationships/hyperlink" Target="gchsfootball/yearpages/1957.htm" TargetMode="External" /><Relationship Id="rId49" Type="http://schemas.openxmlformats.org/officeDocument/2006/relationships/hyperlink" Target="gchsfootball/yearpages/1958.htm" TargetMode="External" /><Relationship Id="rId50" Type="http://schemas.openxmlformats.org/officeDocument/2006/relationships/hyperlink" Target="gchsfootball/yearpages/1959.htm" TargetMode="External" /><Relationship Id="rId51" Type="http://schemas.openxmlformats.org/officeDocument/2006/relationships/hyperlink" Target="gchsfootball/yearpages/1960.htm" TargetMode="External" /><Relationship Id="rId52" Type="http://schemas.openxmlformats.org/officeDocument/2006/relationships/hyperlink" Target="gchsfootball/yearpages/1961.htm" TargetMode="External" /><Relationship Id="rId53" Type="http://schemas.openxmlformats.org/officeDocument/2006/relationships/hyperlink" Target="gchsfootball/yearpages/1962.htm" TargetMode="External" /><Relationship Id="rId54" Type="http://schemas.openxmlformats.org/officeDocument/2006/relationships/hyperlink" Target="gchsfootball/yearpages/1963.htm" TargetMode="External" /><Relationship Id="rId55" Type="http://schemas.openxmlformats.org/officeDocument/2006/relationships/hyperlink" Target="gchsfootball/yearpages/1964.htm" TargetMode="External" /><Relationship Id="rId56" Type="http://schemas.openxmlformats.org/officeDocument/2006/relationships/hyperlink" Target="gchsfootball/yearpages/1965.htm" TargetMode="External" /><Relationship Id="rId57" Type="http://schemas.openxmlformats.org/officeDocument/2006/relationships/hyperlink" Target="gchsfootball/yearpages/1966.htm" TargetMode="External" /><Relationship Id="rId58" Type="http://schemas.openxmlformats.org/officeDocument/2006/relationships/hyperlink" Target="gchsfootball/yearpages/1967.htm" TargetMode="External" /><Relationship Id="rId59" Type="http://schemas.openxmlformats.org/officeDocument/2006/relationships/hyperlink" Target="gchsfootball/yearpages/1968.htm" TargetMode="External" /><Relationship Id="rId60" Type="http://schemas.openxmlformats.org/officeDocument/2006/relationships/hyperlink" Target="gchsfootball/yearpages/1969.htm" TargetMode="External" /><Relationship Id="rId61" Type="http://schemas.openxmlformats.org/officeDocument/2006/relationships/hyperlink" Target="gchsfootball/yearpages/1970.htm" TargetMode="External" /><Relationship Id="rId62" Type="http://schemas.openxmlformats.org/officeDocument/2006/relationships/hyperlink" Target="gchsfootball/yearpages/1971.htm" TargetMode="External" /><Relationship Id="rId63" Type="http://schemas.openxmlformats.org/officeDocument/2006/relationships/hyperlink" Target="gchsfootball/yearpages/1972.htm" TargetMode="External" /><Relationship Id="rId64" Type="http://schemas.openxmlformats.org/officeDocument/2006/relationships/hyperlink" Target="gchsfootball/yearpages/1973.htm" TargetMode="External" /><Relationship Id="rId65" Type="http://schemas.openxmlformats.org/officeDocument/2006/relationships/hyperlink" Target="gchsfootball/yearpages/1974.htm" TargetMode="External" /><Relationship Id="rId66" Type="http://schemas.openxmlformats.org/officeDocument/2006/relationships/hyperlink" Target="gchsfootball/yearpages/1975.htm" TargetMode="External" /><Relationship Id="rId67" Type="http://schemas.openxmlformats.org/officeDocument/2006/relationships/hyperlink" Target="gchsfootball/yearpages/1976.htm" TargetMode="External" /><Relationship Id="rId68" Type="http://schemas.openxmlformats.org/officeDocument/2006/relationships/hyperlink" Target="gchsfootball/yearpages/1977.htm" TargetMode="External" /><Relationship Id="rId69" Type="http://schemas.openxmlformats.org/officeDocument/2006/relationships/hyperlink" Target="gchsfootball/yearpages/1978.htm" TargetMode="External" /><Relationship Id="rId70" Type="http://schemas.openxmlformats.org/officeDocument/2006/relationships/hyperlink" Target="gchsfootball/yearpages/1979.htm" TargetMode="External" /><Relationship Id="rId71" Type="http://schemas.openxmlformats.org/officeDocument/2006/relationships/hyperlink" Target="gchsfootball/yearpages/1980.htm" TargetMode="External" /><Relationship Id="rId72" Type="http://schemas.openxmlformats.org/officeDocument/2006/relationships/hyperlink" Target="gchsfootball/yearpages/1981.htm" TargetMode="External" /><Relationship Id="rId73" Type="http://schemas.openxmlformats.org/officeDocument/2006/relationships/hyperlink" Target="gchsfootball/yearpages/1982.htm" TargetMode="External" /><Relationship Id="rId74" Type="http://schemas.openxmlformats.org/officeDocument/2006/relationships/hyperlink" Target="gchsfootball/yearpages/1983.htm" TargetMode="External" /><Relationship Id="rId75" Type="http://schemas.openxmlformats.org/officeDocument/2006/relationships/hyperlink" Target="gchsfootball/yearpages/1984.htm" TargetMode="External" /><Relationship Id="rId76" Type="http://schemas.openxmlformats.org/officeDocument/2006/relationships/hyperlink" Target="gchsfootball/yearpages/1985.htm" TargetMode="External" /><Relationship Id="rId77" Type="http://schemas.openxmlformats.org/officeDocument/2006/relationships/hyperlink" Target="gchsfootball/yearpages/1986.htm" TargetMode="External" /><Relationship Id="rId78" Type="http://schemas.openxmlformats.org/officeDocument/2006/relationships/hyperlink" Target="gchsfootball\yearpages\1987.htm" TargetMode="External" /><Relationship Id="rId79" Type="http://schemas.openxmlformats.org/officeDocument/2006/relationships/hyperlink" Target="gchsfootball/yearpages/1988.htm" TargetMode="External" /><Relationship Id="rId80" Type="http://schemas.openxmlformats.org/officeDocument/2006/relationships/hyperlink" Target="gchsfootball/yearpages/1989.htm" TargetMode="External" /><Relationship Id="rId81" Type="http://schemas.openxmlformats.org/officeDocument/2006/relationships/hyperlink" Target="gchsfootball/yearpages/1990.htm" TargetMode="External" /><Relationship Id="rId82" Type="http://schemas.openxmlformats.org/officeDocument/2006/relationships/hyperlink" Target="gchsfootball/yearpages/1991.htm" TargetMode="External" /><Relationship Id="rId83" Type="http://schemas.openxmlformats.org/officeDocument/2006/relationships/hyperlink" Target="gchsfootball/yearpages/1992.htm" TargetMode="External" /><Relationship Id="rId84" Type="http://schemas.openxmlformats.org/officeDocument/2006/relationships/hyperlink" Target="gchsfootball/yearpages/1993.htm" TargetMode="External" /><Relationship Id="rId85" Type="http://schemas.openxmlformats.org/officeDocument/2006/relationships/hyperlink" Target="gchsfootball/yearpages/1994.htm" TargetMode="External" /><Relationship Id="rId86" Type="http://schemas.openxmlformats.org/officeDocument/2006/relationships/hyperlink" Target="gchsfootball/yearpages/1995.htm" TargetMode="External" /><Relationship Id="rId87" Type="http://schemas.openxmlformats.org/officeDocument/2006/relationships/hyperlink" Target="gchsfootball/yearpages/1996.htm" TargetMode="External" /><Relationship Id="rId88" Type="http://schemas.openxmlformats.org/officeDocument/2006/relationships/hyperlink" Target="gchsfootball/yearpages/1997.htm" TargetMode="External" /><Relationship Id="rId89" Type="http://schemas.openxmlformats.org/officeDocument/2006/relationships/hyperlink" Target="gchsfootball/yearpages/1998.htm" TargetMode="External" /><Relationship Id="rId90" Type="http://schemas.openxmlformats.org/officeDocument/2006/relationships/hyperlink" Target="gchsfootball/yearpages/1999.htm" TargetMode="External" /><Relationship Id="rId91" Type="http://schemas.openxmlformats.org/officeDocument/2006/relationships/hyperlink" Target="gchsfootball/yearpages/2000.htm" TargetMode="External" /><Relationship Id="rId92" Type="http://schemas.openxmlformats.org/officeDocument/2006/relationships/hyperlink" Target="gchsfootball/yearpages/2001.htm" TargetMode="External" /><Relationship Id="rId93" Type="http://schemas.openxmlformats.org/officeDocument/2006/relationships/hyperlink" Target="gchsfootball/yearpages/2002.htm" TargetMode="External" /><Relationship Id="rId94" Type="http://schemas.openxmlformats.org/officeDocument/2006/relationships/hyperlink" Target="gchsfootball/yearpages/2003.htm" TargetMode="External" /><Relationship Id="rId95" Type="http://schemas.openxmlformats.org/officeDocument/2006/relationships/hyperlink" Target="gchsfootball/yearpages/2004.htm" TargetMode="External" /><Relationship Id="rId96" Type="http://schemas.openxmlformats.org/officeDocument/2006/relationships/hyperlink" Target="gchsfootball/yearpages/2005.htm" TargetMode="External" /><Relationship Id="rId97" Type="http://schemas.openxmlformats.org/officeDocument/2006/relationships/hyperlink" Target="yearpages\1932.htm" TargetMode="External" /><Relationship Id="rId98" Type="http://schemas.openxmlformats.org/officeDocument/2006/relationships/hyperlink" Target="yearpages/1933.htm" TargetMode="External" /><Relationship Id="rId99" Type="http://schemas.openxmlformats.org/officeDocument/2006/relationships/hyperlink" Target="yearpages/1934.htm" TargetMode="External" /><Relationship Id="rId100" Type="http://schemas.openxmlformats.org/officeDocument/2006/relationships/hyperlink" Target="yearpages/1935.htm" TargetMode="External" /><Relationship Id="rId101" Type="http://schemas.openxmlformats.org/officeDocument/2006/relationships/hyperlink" Target="gchsfootball/teampics/1949.jpg" TargetMode="External" /><Relationship Id="rId102" Type="http://schemas.openxmlformats.org/officeDocument/2006/relationships/hyperlink" Target="gchsfootball/teampics/1950.jpg" TargetMode="External" /><Relationship Id="rId103" Type="http://schemas.openxmlformats.org/officeDocument/2006/relationships/hyperlink" Target="gchsfootball/teampics/1953.jpg" TargetMode="External" /><Relationship Id="rId104" Type="http://schemas.openxmlformats.org/officeDocument/2006/relationships/hyperlink" Target="gchsfootball/teampics/1954.jpg" TargetMode="External" /><Relationship Id="rId105" Type="http://schemas.openxmlformats.org/officeDocument/2006/relationships/hyperlink" Target="gchsfootball/teampics/1964.jpg" TargetMode="External" /><Relationship Id="rId106" Type="http://schemas.openxmlformats.org/officeDocument/2006/relationships/hyperlink" Target="gchsfootball/teampics/1965.jpg" TargetMode="External" /><Relationship Id="rId107" Type="http://schemas.openxmlformats.org/officeDocument/2006/relationships/hyperlink" Target="gchsfootball/teampics/1970.jpg" TargetMode="External" /><Relationship Id="rId108" Type="http://schemas.openxmlformats.org/officeDocument/2006/relationships/hyperlink" Target="gchsfootball/teampics/1972.jpg" TargetMode="External" /><Relationship Id="rId109" Type="http://schemas.openxmlformats.org/officeDocument/2006/relationships/hyperlink" Target="gchsfootball/teampics/1973.jpg" TargetMode="External" /><Relationship Id="rId110" Type="http://schemas.openxmlformats.org/officeDocument/2006/relationships/hyperlink" Target="gchsfootball/teampics/1974.jpg" TargetMode="External" /><Relationship Id="rId111" Type="http://schemas.openxmlformats.org/officeDocument/2006/relationships/hyperlink" Target="gchsfootball/teampics/1994.jpg" TargetMode="External" /><Relationship Id="rId112" Type="http://schemas.openxmlformats.org/officeDocument/2006/relationships/hyperlink" Target="gchsfootball/teampics/1995.jpg" TargetMode="External" /><Relationship Id="rId113" Type="http://schemas.openxmlformats.org/officeDocument/2006/relationships/hyperlink" Target="gchsfootball/teampics/1996.jpg" TargetMode="External" /><Relationship Id="rId114" Type="http://schemas.openxmlformats.org/officeDocument/2006/relationships/hyperlink" Target="gchsfootball/teampics/1997.jpg" TargetMode="External" /><Relationship Id="rId115" Type="http://schemas.openxmlformats.org/officeDocument/2006/relationships/hyperlink" Target="gchsfootball/teampics/2002.jpg" TargetMode="External" /><Relationship Id="rId116" Type="http://schemas.openxmlformats.org/officeDocument/2006/relationships/hyperlink" Target="gchsfootball/teampics/2003.jpg" TargetMode="External" /><Relationship Id="rId117" Type="http://schemas.openxmlformats.org/officeDocument/2006/relationships/hyperlink" Target="gchsfootball/Default.htm" TargetMode="External" /><Relationship Id="rId118" Type="http://schemas.openxmlformats.org/officeDocument/2006/relationships/hyperlink" Target="http://www.texashsfootball.com/board/index.php?showtopic=4017" TargetMode="External" /><Relationship Id="rId119" Type="http://schemas.openxmlformats.org/officeDocument/2006/relationships/hyperlink" Target="gchsfootball/rosters/82roster.htm" TargetMode="External" /><Relationship Id="rId120" Type="http://schemas.openxmlformats.org/officeDocument/2006/relationships/hyperlink" Target="gchsfootball/rosters/83roster.htm" TargetMode="External" /><Relationship Id="rId121" Type="http://schemas.openxmlformats.org/officeDocument/2006/relationships/hyperlink" Target="gchsfootball/rosters/50roster.htm" TargetMode="External" /><Relationship Id="rId122" Type="http://schemas.openxmlformats.org/officeDocument/2006/relationships/hyperlink" Target="http://www.scott.k12.va.us/gchsfootball/rosters/06Roster.htm" TargetMode="External" /><Relationship Id="rId123" Type="http://schemas.openxmlformats.org/officeDocument/2006/relationships/hyperlink" Target="http://www.scott.k12.va.us/gchsfootball/rosters/07roster.htm" TargetMode="External" /><Relationship Id="rId124" Type="http://schemas.openxmlformats.org/officeDocument/2006/relationships/hyperlink" Target="gchsfootball/yearpages/1958.htm" TargetMode="External" /><Relationship Id="rId125" Type="http://schemas.openxmlformats.org/officeDocument/2006/relationships/hyperlink" Target="gchsfootball/yearpages/1958.htm" TargetMode="External" /><Relationship Id="rId126" Type="http://schemas.openxmlformats.org/officeDocument/2006/relationships/hyperlink" Target="gchsfootball/yearpages/1967.htm" TargetMode="External" /><Relationship Id="rId127" Type="http://schemas.openxmlformats.org/officeDocument/2006/relationships/hyperlink" Target="gchsfootball/yearpages/1967.htm" TargetMode="External" /><Relationship Id="rId128" Type="http://schemas.openxmlformats.org/officeDocument/2006/relationships/hyperlink" Target="gchsfootball/yearpages/1970.htm" TargetMode="External" /><Relationship Id="rId129" Type="http://schemas.openxmlformats.org/officeDocument/2006/relationships/hyperlink" Target="gchsfootball/yearpages/1970.htm" TargetMode="External" /><Relationship Id="rId130" Type="http://schemas.openxmlformats.org/officeDocument/2006/relationships/hyperlink" Target="gchsfootball/yearpages/1971.htm" TargetMode="External" /><Relationship Id="rId131" Type="http://schemas.openxmlformats.org/officeDocument/2006/relationships/hyperlink" Target="gchsfootball/yearpages/1971.htm" TargetMode="External" /><Relationship Id="rId132" Type="http://schemas.openxmlformats.org/officeDocument/2006/relationships/hyperlink" Target="gchsfootball/yearpages/1973.htm" TargetMode="External" /><Relationship Id="rId133" Type="http://schemas.openxmlformats.org/officeDocument/2006/relationships/hyperlink" Target="gchsfootball/yearpages/1973.htm" TargetMode="External" /><Relationship Id="rId134" Type="http://schemas.openxmlformats.org/officeDocument/2006/relationships/hyperlink" Target="gchsfootball/yearpages/1974.htm" TargetMode="External" /><Relationship Id="rId135" Type="http://schemas.openxmlformats.org/officeDocument/2006/relationships/hyperlink" Target="gchsfootball/yearpages/1974.htm" TargetMode="External" /><Relationship Id="rId136" Type="http://schemas.openxmlformats.org/officeDocument/2006/relationships/hyperlink" Target="gchsfootball/yearpages/1978.htm" TargetMode="External" /><Relationship Id="rId137" Type="http://schemas.openxmlformats.org/officeDocument/2006/relationships/hyperlink" Target="gchsfootball/yearpages/1978.htm" TargetMode="External" /><Relationship Id="rId138" Type="http://schemas.openxmlformats.org/officeDocument/2006/relationships/hyperlink" Target="gchsfootball/yearpages/2002.htm" TargetMode="External" /><Relationship Id="rId139" Type="http://schemas.openxmlformats.org/officeDocument/2006/relationships/hyperlink" Target="gchsfootball/yearpages/2002.htm" TargetMode="External" /><Relationship Id="rId140" Type="http://schemas.openxmlformats.org/officeDocument/2006/relationships/hyperlink" Target="gchsfootball/yearpages/2003.htm" TargetMode="External" /><Relationship Id="rId141" Type="http://schemas.openxmlformats.org/officeDocument/2006/relationships/hyperlink" Target="gchsfootball/yearpages/2003.htm" TargetMode="External" /><Relationship Id="rId142" Type="http://schemas.openxmlformats.org/officeDocument/2006/relationships/hyperlink" Target="gchsfootball/yearpages/2004.htm" TargetMode="External" /><Relationship Id="rId143" Type="http://schemas.openxmlformats.org/officeDocument/2006/relationships/hyperlink" Target="gchsfootball/yearpages/2004.htm" TargetMode="External" /><Relationship Id="rId144" Type="http://schemas.openxmlformats.org/officeDocument/2006/relationships/hyperlink" Target="gchsfootball/yearpages/1958.htm" TargetMode="External" /><Relationship Id="rId145" Type="http://schemas.openxmlformats.org/officeDocument/2006/relationships/hyperlink" Target="gchsfootball/yearpages/1963.htm" TargetMode="External" /><Relationship Id="rId146" Type="http://schemas.openxmlformats.org/officeDocument/2006/relationships/hyperlink" Target="gchsfootball/yearpages/1964.htm" TargetMode="External" /><Relationship Id="rId147" Type="http://schemas.openxmlformats.org/officeDocument/2006/relationships/hyperlink" Target="gchsfootball/yearpages/1965.htm" TargetMode="External" /><Relationship Id="rId148" Type="http://schemas.openxmlformats.org/officeDocument/2006/relationships/hyperlink" Target="gchsfootball/yearpages/1966.htm" TargetMode="External" /><Relationship Id="rId149" Type="http://schemas.openxmlformats.org/officeDocument/2006/relationships/hyperlink" Target="gchsfootball/yearpages/1970.htm" TargetMode="External" /><Relationship Id="rId150" Type="http://schemas.openxmlformats.org/officeDocument/2006/relationships/hyperlink" Target="gchsfootball/yearpages/1988.htm" TargetMode="External" /><Relationship Id="rId151" Type="http://schemas.openxmlformats.org/officeDocument/2006/relationships/hyperlink" Target="gchsfootball/yearpages/1991.htm" TargetMode="External" /><Relationship Id="rId152" Type="http://schemas.openxmlformats.org/officeDocument/2006/relationships/hyperlink" Target="gchsfootball/yearpages/1996.htm" TargetMode="External" /><Relationship Id="rId153" Type="http://schemas.openxmlformats.org/officeDocument/2006/relationships/hyperlink" Target="gchsfootball/yearpages/2002.htm" TargetMode="External" /><Relationship Id="rId154" Type="http://schemas.openxmlformats.org/officeDocument/2006/relationships/hyperlink" Target="http://www.scott.k12.va.us/gchsfootball" TargetMode="External" /><Relationship Id="rId1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chsfootball/2004games/04richlands.htm" TargetMode="External" /><Relationship Id="rId2" Type="http://schemas.openxmlformats.org/officeDocument/2006/relationships/hyperlink" Target="gchsfootball/2004games/04coeburn.htm" TargetMode="External" /><Relationship Id="rId3" Type="http://schemas.openxmlformats.org/officeDocument/2006/relationships/hyperlink" Target="gchsfootball/2004games/04pound.htm" TargetMode="External" /><Relationship Id="rId4" Type="http://schemas.openxmlformats.org/officeDocument/2006/relationships/hyperlink" Target="gchsfootball/2004games/04appy.htm" TargetMode="External" /><Relationship Id="rId5" Type="http://schemas.openxmlformats.org/officeDocument/2006/relationships/hyperlink" Target="gchsfootball/2004games/04lee.htm" TargetMode="External" /><Relationship Id="rId6" Type="http://schemas.openxmlformats.org/officeDocument/2006/relationships/hyperlink" Target="gchsfootball/2004games/04taz.htm" TargetMode="External" /><Relationship Id="rId7" Type="http://schemas.openxmlformats.org/officeDocument/2006/relationships/hyperlink" Target="gchsfootball/2004games/04wise.htm" TargetMode="External" /><Relationship Id="rId8" Type="http://schemas.openxmlformats.org/officeDocument/2006/relationships/hyperlink" Target="gchsfootball/2003games/03Richlands.htm" TargetMode="External" /><Relationship Id="rId9" Type="http://schemas.openxmlformats.org/officeDocument/2006/relationships/hyperlink" Target="gchsfootball/2003games/03coeburn.htm" TargetMode="External" /><Relationship Id="rId10" Type="http://schemas.openxmlformats.org/officeDocument/2006/relationships/hyperlink" Target="gchsfootball/2003games/03pound.htm" TargetMode="External" /><Relationship Id="rId11" Type="http://schemas.openxmlformats.org/officeDocument/2006/relationships/hyperlink" Target="gchsfootball/2003games/03appy.htm" TargetMode="External" /><Relationship Id="rId12" Type="http://schemas.openxmlformats.org/officeDocument/2006/relationships/hyperlink" Target="gchsfootball/2003games/03lee.htm" TargetMode="External" /><Relationship Id="rId13" Type="http://schemas.openxmlformats.org/officeDocument/2006/relationships/hyperlink" Target="gchsfootball/2003games/03taz.htm" TargetMode="External" /><Relationship Id="rId14" Type="http://schemas.openxmlformats.org/officeDocument/2006/relationships/hyperlink" Target="gchsfootball/2003games/03wise.htm" TargetMode="External" /><Relationship Id="rId15" Type="http://schemas.openxmlformats.org/officeDocument/2006/relationships/hyperlink" Target="gchsfootball/2002games/02wise.htm" TargetMode="External" /><Relationship Id="rId16" Type="http://schemas.openxmlformats.org/officeDocument/2006/relationships/hyperlink" Target="gchsfootball/1998games/98ths.htm" TargetMode="External" /><Relationship Id="rId17" Type="http://schemas.openxmlformats.org/officeDocument/2006/relationships/hyperlink" Target="gchsfootball/1998games/98vahi.htm" TargetMode="External" /><Relationship Id="rId18" Type="http://schemas.openxmlformats.org/officeDocument/2006/relationships/hyperlink" Target="gchsfootball/1998games/98marion.htm" TargetMode="External" /><Relationship Id="rId19" Type="http://schemas.openxmlformats.org/officeDocument/2006/relationships/hyperlink" Target="gchsfootball/1998games/98leb.htm" TargetMode="External" /><Relationship Id="rId20" Type="http://schemas.openxmlformats.org/officeDocument/2006/relationships/hyperlink" Target="gchsfootball/1997games/97ths.htm" TargetMode="External" /><Relationship Id="rId21" Type="http://schemas.openxmlformats.org/officeDocument/2006/relationships/hyperlink" Target="gchsfootball/1997games/97vhs.htm" TargetMode="External" /><Relationship Id="rId22" Type="http://schemas.openxmlformats.org/officeDocument/2006/relationships/hyperlink" Target="gchsfootball/1997games/97lee.htm" TargetMode="External" /><Relationship Id="rId23" Type="http://schemas.openxmlformats.org/officeDocument/2006/relationships/hyperlink" Target="gchsfootball/1997games/97marion.htm" TargetMode="External" /><Relationship Id="rId24" Type="http://schemas.openxmlformats.org/officeDocument/2006/relationships/hyperlink" Target="gchsfootball/1997games/97leb.htm" TargetMode="External" /><Relationship Id="rId25" Type="http://schemas.openxmlformats.org/officeDocument/2006/relationships/hyperlink" Target="gchsfootball/1997games/97central.htm" TargetMode="External" /><Relationship Id="rId26" Type="http://schemas.openxmlformats.org/officeDocument/2006/relationships/hyperlink" Target="gchsfootball/1997games/97appy.htm" TargetMode="External" /><Relationship Id="rId27" Type="http://schemas.openxmlformats.org/officeDocument/2006/relationships/hyperlink" Target="gchsfootball/1997games/97pv.html" TargetMode="External" /><Relationship Id="rId28" Type="http://schemas.openxmlformats.org/officeDocument/2006/relationships/hyperlink" Target="gchsfootball/1997games/97ab.htm" TargetMode="External" /><Relationship Id="rId29" Type="http://schemas.openxmlformats.org/officeDocument/2006/relationships/hyperlink" Target="gchsfootball/1997games/97vhs2.html" TargetMode="External" /><Relationship Id="rId30" Type="http://schemas.openxmlformats.org/officeDocument/2006/relationships/hyperlink" Target="gchsfootball/1997games/97jf.htm" TargetMode="External" /><Relationship Id="rId31" Type="http://schemas.openxmlformats.org/officeDocument/2006/relationships/hyperlink" Target="gchsfootball/1997games/97broadway.htm" TargetMode="External" /><Relationship Id="rId32" Type="http://schemas.openxmlformats.org/officeDocument/2006/relationships/hyperlink" Target="gchsfootball/1983games/83marion.htm" TargetMode="External" /><Relationship Id="rId33" Type="http://schemas.openxmlformats.org/officeDocument/2006/relationships/hyperlink" Target="gchsfootball/1983games/83north.htm" TargetMode="External" /><Relationship Id="rId34" Type="http://schemas.openxmlformats.org/officeDocument/2006/relationships/hyperlink" Target="gchsfootball/1983games/83ph.htm" TargetMode="External" /><Relationship Id="rId35" Type="http://schemas.openxmlformats.org/officeDocument/2006/relationships/hyperlink" Target="gchsfootball/1983games/83leb.htm" TargetMode="External" /><Relationship Id="rId36" Type="http://schemas.openxmlformats.org/officeDocument/2006/relationships/hyperlink" Target="gchsfootball/1983games/83battle.htm" TargetMode="External" /><Relationship Id="rId37" Type="http://schemas.openxmlformats.org/officeDocument/2006/relationships/hyperlink" Target="gchsfootball/1983games/83vahi.htm" TargetMode="External" /><Relationship Id="rId38" Type="http://schemas.openxmlformats.org/officeDocument/2006/relationships/hyperlink" Target="gchsfootball/1983games/83graham.htm" TargetMode="External" /><Relationship Id="rId39" Type="http://schemas.openxmlformats.org/officeDocument/2006/relationships/hyperlink" Target="gchsfootball/1983games/83grundy.htm" TargetMode="External" /><Relationship Id="rId40" Type="http://schemas.openxmlformats.org/officeDocument/2006/relationships/hyperlink" Target="gchsfootball/1983games/83abing.htm" TargetMode="External" /><Relationship Id="rId41" Type="http://schemas.openxmlformats.org/officeDocument/2006/relationships/hyperlink" Target="gchsfootball/1983games/83taz.htm" TargetMode="External" /><Relationship Id="rId42" Type="http://schemas.openxmlformats.org/officeDocument/2006/relationships/hyperlink" Target="gchsfootball/1982games/82marion.htm" TargetMode="External" /><Relationship Id="rId43" Type="http://schemas.openxmlformats.org/officeDocument/2006/relationships/hyperlink" Target="gchsfootball/1982games/82north.htm" TargetMode="External" /><Relationship Id="rId44" Type="http://schemas.openxmlformats.org/officeDocument/2006/relationships/hyperlink" Target="gchsfootball/1982games/82ph.htm" TargetMode="External" /><Relationship Id="rId45" Type="http://schemas.openxmlformats.org/officeDocument/2006/relationships/hyperlink" Target="gchsfootball/1982games/82leb.htm" TargetMode="External" /><Relationship Id="rId46" Type="http://schemas.openxmlformats.org/officeDocument/2006/relationships/hyperlink" Target="gchsfootball/1982games/82battle.htm" TargetMode="External" /><Relationship Id="rId47" Type="http://schemas.openxmlformats.org/officeDocument/2006/relationships/hyperlink" Target="gchsfootball/1982games/82vahi.htm" TargetMode="External" /><Relationship Id="rId48" Type="http://schemas.openxmlformats.org/officeDocument/2006/relationships/hyperlink" Target="gchsfootball/1982games/82graham.htm" TargetMode="External" /><Relationship Id="rId49" Type="http://schemas.openxmlformats.org/officeDocument/2006/relationships/hyperlink" Target="gchsfootball/1982games/82grundy.htm" TargetMode="External" /><Relationship Id="rId50" Type="http://schemas.openxmlformats.org/officeDocument/2006/relationships/hyperlink" Target="gchsfootball/1982games/82abing.htm" TargetMode="External" /><Relationship Id="rId51" Type="http://schemas.openxmlformats.org/officeDocument/2006/relationships/hyperlink" Target="gchsfootball/1982games/82taz.htm" TargetMode="External" /><Relationship Id="rId52" Type="http://schemas.openxmlformats.org/officeDocument/2006/relationships/hyperlink" Target="gchsfootball/1982games/82giles.htm" TargetMode="External" /><Relationship Id="rId53" Type="http://schemas.openxmlformats.org/officeDocument/2006/relationships/hyperlink" Target="gchsfootball/1975games/75ph.htm" TargetMode="External" /><Relationship Id="rId54" Type="http://schemas.openxmlformats.org/officeDocument/2006/relationships/hyperlink" Target="gchsfootball/1975games/75ketron.htm" TargetMode="External" /><Relationship Id="rId55" Type="http://schemas.openxmlformats.org/officeDocument/2006/relationships/hyperlink" Target="gchsfootball/1975games/75marion.htm" TargetMode="External" /><Relationship Id="rId56" Type="http://schemas.openxmlformats.org/officeDocument/2006/relationships/hyperlink" Target="gchsfootball/1975games/75grundy.htm" TargetMode="External" /><Relationship Id="rId57" Type="http://schemas.openxmlformats.org/officeDocument/2006/relationships/hyperlink" Target="gchsfootball/1975games/75ab.htm" TargetMode="External" /><Relationship Id="rId58" Type="http://schemas.openxmlformats.org/officeDocument/2006/relationships/hyperlink" Target="gchsfootball/1975games/75graham.htm" TargetMode="External" /><Relationship Id="rId59" Type="http://schemas.openxmlformats.org/officeDocument/2006/relationships/hyperlink" Target="gchsfootball/1975games/75jsb.htm" TargetMode="External" /><Relationship Id="rId60" Type="http://schemas.openxmlformats.org/officeDocument/2006/relationships/hyperlink" Target="gchsfootball/1965games/65penn.htm" TargetMode="External" /><Relationship Id="rId61" Type="http://schemas.openxmlformats.org/officeDocument/2006/relationships/hyperlink" Target="gchsfootball/1965games/65lv.htm" TargetMode="External" /><Relationship Id="rId62" Type="http://schemas.openxmlformats.org/officeDocument/2006/relationships/hyperlink" Target="gchsfootball/1965games/65coeb.htm" TargetMode="External" /><Relationship Id="rId63" Type="http://schemas.openxmlformats.org/officeDocument/2006/relationships/hyperlink" Target="gchsfootball/1964games/64pv.htm" TargetMode="External" /><Relationship Id="rId64" Type="http://schemas.openxmlformats.org/officeDocument/2006/relationships/hyperlink" Target="gchsfootball/1964games/64vahi.htm" TargetMode="External" /><Relationship Id="rId65" Type="http://schemas.openxmlformats.org/officeDocument/2006/relationships/hyperlink" Target="gchsfootball/1964games/64pound.htm" TargetMode="External" /><Relationship Id="rId66" Type="http://schemas.openxmlformats.org/officeDocument/2006/relationships/hyperlink" Target="gchsfootball/1964games/64penn.htm" TargetMode="External" /><Relationship Id="rId67" Type="http://schemas.openxmlformats.org/officeDocument/2006/relationships/hyperlink" Target="gchsfootball/1964games/64ervin.htm" TargetMode="External" /><Relationship Id="rId68" Type="http://schemas.openxmlformats.org/officeDocument/2006/relationships/hyperlink" Target="gchsfootball/1964games/64appy.htm" TargetMode="External" /><Relationship Id="rId69" Type="http://schemas.openxmlformats.org/officeDocument/2006/relationships/hyperlink" Target="gchsfootball/1964games/64coeb.htm" TargetMode="External" /><Relationship Id="rId70" Type="http://schemas.openxmlformats.org/officeDocument/2006/relationships/hyperlink" Target="gchsfootball/1964games/64wise.htm" TargetMode="External" /><Relationship Id="rId71" Type="http://schemas.openxmlformats.org/officeDocument/2006/relationships/hyperlink" Target="gchsfootball/1964games/64cwood.htm" TargetMode="External" /><Relationship Id="rId72" Type="http://schemas.openxmlformats.org/officeDocument/2006/relationships/hyperlink" Target="gchsfootball/1964games/64chill.htm" TargetMode="External" /><Relationship Id="rId73" Type="http://schemas.openxmlformats.org/officeDocument/2006/relationships/hyperlink" Target="gchsfootball/1950games/50norton.htm" TargetMode="External" /><Relationship Id="rId74" Type="http://schemas.openxmlformats.org/officeDocument/2006/relationships/hyperlink" Target="gchsfootball/1950games/50pound.htm" TargetMode="External" /><Relationship Id="rId75" Type="http://schemas.openxmlformats.org/officeDocument/2006/relationships/hyperlink" Target="gchsfootball/1950games/50stpaul.htm" TargetMode="External" /><Relationship Id="rId76" Type="http://schemas.openxmlformats.org/officeDocument/2006/relationships/hyperlink" Target="gchsfootball/1950games/50bsg.htm" TargetMode="External" /><Relationship Id="rId77" Type="http://schemas.openxmlformats.org/officeDocument/2006/relationships/hyperlink" Target="gchsfootball/1950games/50stch.htm" TargetMode="External" /><Relationship Id="rId78" Type="http://schemas.openxmlformats.org/officeDocument/2006/relationships/hyperlink" Target="gchsfootball/1949games/49appy.htm" TargetMode="External" /><Relationship Id="rId79" Type="http://schemas.openxmlformats.org/officeDocument/2006/relationships/hyperlink" Target="gchsfootball/1949games/49wise.htm" TargetMode="External" /><Relationship Id="rId80" Type="http://schemas.openxmlformats.org/officeDocument/2006/relationships/hyperlink" Target="gchsfootball/1949games/49penn.htm" TargetMode="External" /><Relationship Id="rId81" Type="http://schemas.openxmlformats.org/officeDocument/2006/relationships/hyperlink" Target="gchsfootball/1949games/49stchar.htm" TargetMode="External" /><Relationship Id="rId82" Type="http://schemas.openxmlformats.org/officeDocument/2006/relationships/hyperlink" Target="gchsfootball/1949games/49coeb.htm" TargetMode="External" /><Relationship Id="rId83" Type="http://schemas.openxmlformats.org/officeDocument/2006/relationships/hyperlink" Target="gchsfootball/1949games/49mview.htm" TargetMode="External" /><Relationship Id="rId84" Type="http://schemas.openxmlformats.org/officeDocument/2006/relationships/hyperlink" Target="gchsfootball/1940games/40richlands.htm" TargetMode="External" /><Relationship Id="rId85" Type="http://schemas.openxmlformats.org/officeDocument/2006/relationships/hyperlink" Target="gchsfootball/2004games/04pv.html" TargetMode="External" /><Relationship Id="rId86" Type="http://schemas.openxmlformats.org/officeDocument/2006/relationships/hyperlink" Target="gchsfootball/2003games/03Clintwood.htm" TargetMode="External" /><Relationship Id="rId87" Type="http://schemas.openxmlformats.org/officeDocument/2006/relationships/hyperlink" Target="gchsfootball/2004games/04Clintwood.htm" TargetMode="External" /><Relationship Id="rId88" Type="http://schemas.openxmlformats.org/officeDocument/2006/relationships/hyperlink" Target="gchsfootball/2003games/03pv.html" TargetMode="External" /><Relationship Id="rId89" Type="http://schemas.openxmlformats.org/officeDocument/2006/relationships/hyperlink" Target="gchsfootball/2003games/03Norton.htm" TargetMode="External" /><Relationship Id="rId90" Type="http://schemas.openxmlformats.org/officeDocument/2006/relationships/hyperlink" Target="gchsfootball/2003games/03essex.htm" TargetMode="External" /><Relationship Id="rId91" Type="http://schemas.openxmlformats.org/officeDocument/2006/relationships/hyperlink" Target="gchsfootball/2003games/03pvplayoff.htm" TargetMode="External" /><Relationship Id="rId92" Type="http://schemas.openxmlformats.org/officeDocument/2006/relationships/hyperlink" Target="gchsfootball/2003games/03radford.htm" TargetMode="External" /><Relationship Id="rId93" Type="http://schemas.openxmlformats.org/officeDocument/2006/relationships/hyperlink" Target="gchsfootball/2004games/04norton.htm" TargetMode="External" /><Relationship Id="rId94" Type="http://schemas.openxmlformats.org/officeDocument/2006/relationships/hyperlink" Target="gchsfootball/2004games/04Honaker.htm" TargetMode="External" /><Relationship Id="rId95" Type="http://schemas.openxmlformats.org/officeDocument/2006/relationships/hyperlink" Target="gchsfootball/2004games/04pvplayoff.htm" TargetMode="External" /><Relationship Id="rId96" Type="http://schemas.openxmlformats.org/officeDocument/2006/relationships/hyperlink" Target="gchsfootball/1994games/94tazewell.htm" TargetMode="External" /><Relationship Id="rId97" Type="http://schemas.openxmlformats.org/officeDocument/2006/relationships/hyperlink" Target="gchsfootball/1994games/94grahamPO.htm" TargetMode="External" /><Relationship Id="rId98" Type="http://schemas.openxmlformats.org/officeDocument/2006/relationships/hyperlink" Target="gchsfootball/1994games/94campbell.htm" TargetMode="External" /><Relationship Id="rId99" Type="http://schemas.openxmlformats.org/officeDocument/2006/relationships/hyperlink" Target="gchsfootball/1994games/94handley.htm" TargetMode="External" /><Relationship Id="rId100" Type="http://schemas.openxmlformats.org/officeDocument/2006/relationships/hyperlink" Target="gchsfootball/1994games/94leb.htm" TargetMode="External" /><Relationship Id="rId101" Type="http://schemas.openxmlformats.org/officeDocument/2006/relationships/hyperlink" Target="gchsfootball/1994games/94va.htm" TargetMode="External" /><Relationship Id="rId102" Type="http://schemas.openxmlformats.org/officeDocument/2006/relationships/hyperlink" Target="gchsfootball/1994games/94lee.htm" TargetMode="External" /><Relationship Id="rId103" Type="http://schemas.openxmlformats.org/officeDocument/2006/relationships/hyperlink" Target="gchsfootball/1994games/94marion.htm" TargetMode="External" /><Relationship Id="rId104" Type="http://schemas.openxmlformats.org/officeDocument/2006/relationships/hyperlink" Target="gchsfootball/1994games/94taz.htm" TargetMode="External" /><Relationship Id="rId105" Type="http://schemas.openxmlformats.org/officeDocument/2006/relationships/hyperlink" Target="gchsfootball/1994games/94graham1.htm" TargetMode="External" /><Relationship Id="rId106" Type="http://schemas.openxmlformats.org/officeDocument/2006/relationships/hyperlink" Target="gchsfootball/1994games/94richlands.htm" TargetMode="External" /><Relationship Id="rId107" Type="http://schemas.openxmlformats.org/officeDocument/2006/relationships/hyperlink" Target="gchsfootball/1994games/94appy.htm" TargetMode="External" /><Relationship Id="rId108" Type="http://schemas.openxmlformats.org/officeDocument/2006/relationships/hyperlink" Target="gchsfootball/1994games/94pv.htm" TargetMode="External" /><Relationship Id="rId109" Type="http://schemas.openxmlformats.org/officeDocument/2006/relationships/hyperlink" Target="gchsfootball/1994games/94ab.htm" TargetMode="External" /><Relationship Id="rId110" Type="http://schemas.openxmlformats.org/officeDocument/2006/relationships/hyperlink" Target="gchsfootball/2005games/05richlands.htm" TargetMode="External" /><Relationship Id="rId111" Type="http://schemas.openxmlformats.org/officeDocument/2006/relationships/hyperlink" Target="gchsfootball/2005games/05coeburn.htm" TargetMode="External" /><Relationship Id="rId112" Type="http://schemas.openxmlformats.org/officeDocument/2006/relationships/hyperlink" Target="gchsfootball/2005games/05pound.htm" TargetMode="External" /><Relationship Id="rId113" Type="http://schemas.openxmlformats.org/officeDocument/2006/relationships/hyperlink" Target="gchsfootball/2005games/05lee.htm" TargetMode="External" /><Relationship Id="rId114" Type="http://schemas.openxmlformats.org/officeDocument/2006/relationships/hyperlink" Target="gchsfootball/2005games/05wise.htm" TargetMode="External" /><Relationship Id="rId115" Type="http://schemas.openxmlformats.org/officeDocument/2006/relationships/hyperlink" Target="gchsfootball/2005games/05clintwood.htm" TargetMode="External" /><Relationship Id="rId116" Type="http://schemas.openxmlformats.org/officeDocument/2006/relationships/hyperlink" Target="gchsfootball/2005games/05VaHi.htm" TargetMode="External" /><Relationship Id="rId117" Type="http://schemas.openxmlformats.org/officeDocument/2006/relationships/hyperlink" Target="gchsfootball/2005games/05PV.htm" TargetMode="External" /><Relationship Id="rId118" Type="http://schemas.openxmlformats.org/officeDocument/2006/relationships/hyperlink" Target="gchsfootball/2005games/05appy.htm" TargetMode="External" /><Relationship Id="rId119" Type="http://schemas.openxmlformats.org/officeDocument/2006/relationships/hyperlink" Target="gchsfootball/2005games/05Norton.htm" TargetMode="External" /><Relationship Id="rId120" Type="http://schemas.openxmlformats.org/officeDocument/2006/relationships/hyperlink" Target="gchsfootball/yearpages/1942.htm" TargetMode="External" /><Relationship Id="rId121" Type="http://schemas.openxmlformats.org/officeDocument/2006/relationships/hyperlink" Target="gchsfootball/yearpages/1941.htm" TargetMode="External" /><Relationship Id="rId122" Type="http://schemas.openxmlformats.org/officeDocument/2006/relationships/hyperlink" Target="gchsfootball/yearpages/1940.htm" TargetMode="External" /><Relationship Id="rId123" Type="http://schemas.openxmlformats.org/officeDocument/2006/relationships/hyperlink" Target="gchsfootball/yearpages/1939.htm" TargetMode="External" /><Relationship Id="rId124" Type="http://schemas.openxmlformats.org/officeDocument/2006/relationships/hyperlink" Target="gchsfootball/yearpages/1938.htm" TargetMode="External" /><Relationship Id="rId125" Type="http://schemas.openxmlformats.org/officeDocument/2006/relationships/hyperlink" Target="yearpages/1931.htm" TargetMode="External" /><Relationship Id="rId126" Type="http://schemas.openxmlformats.org/officeDocument/2006/relationships/hyperlink" Target="gchsfootball/yearpages/1946.htm" TargetMode="External" /><Relationship Id="rId127" Type="http://schemas.openxmlformats.org/officeDocument/2006/relationships/hyperlink" Target="gchsfootball/yearpages/1947.htm" TargetMode="External" /><Relationship Id="rId128" Type="http://schemas.openxmlformats.org/officeDocument/2006/relationships/hyperlink" Target="gchsfootball/yearpages/1948.htm" TargetMode="External" /><Relationship Id="rId129" Type="http://schemas.openxmlformats.org/officeDocument/2006/relationships/hyperlink" Target="gchsfootball/yearpages/1949.htm" TargetMode="External" /><Relationship Id="rId130" Type="http://schemas.openxmlformats.org/officeDocument/2006/relationships/hyperlink" Target="gchsfootball/yearpages/1950.htm" TargetMode="External" /><Relationship Id="rId131" Type="http://schemas.openxmlformats.org/officeDocument/2006/relationships/hyperlink" Target="gchsfootball/yearpages/1951.htm" TargetMode="External" /><Relationship Id="rId132" Type="http://schemas.openxmlformats.org/officeDocument/2006/relationships/hyperlink" Target="gchsfootball/yearpages/1952.htm" TargetMode="External" /><Relationship Id="rId133" Type="http://schemas.openxmlformats.org/officeDocument/2006/relationships/hyperlink" Target="gchsfootball/yearpages/1953.htm" TargetMode="External" /><Relationship Id="rId134" Type="http://schemas.openxmlformats.org/officeDocument/2006/relationships/hyperlink" Target="gchsfootball/yearpages/1954.htm" TargetMode="External" /><Relationship Id="rId135" Type="http://schemas.openxmlformats.org/officeDocument/2006/relationships/hyperlink" Target="gchsfootball/yearpages/1955.htm" TargetMode="External" /><Relationship Id="rId136" Type="http://schemas.openxmlformats.org/officeDocument/2006/relationships/hyperlink" Target="yearpages/1932.htm" TargetMode="External" /><Relationship Id="rId137" Type="http://schemas.openxmlformats.org/officeDocument/2006/relationships/hyperlink" Target="yearpages/1933.htm" TargetMode="External" /><Relationship Id="rId138" Type="http://schemas.openxmlformats.org/officeDocument/2006/relationships/hyperlink" Target="yearpages/1934.htm" TargetMode="External" /><Relationship Id="rId139" Type="http://schemas.openxmlformats.org/officeDocument/2006/relationships/hyperlink" Target="yearpages/1935.htm" TargetMode="External" /><Relationship Id="rId140" Type="http://schemas.openxmlformats.org/officeDocument/2006/relationships/hyperlink" Target="gchsfootball/yearpages/1956.htm" TargetMode="External" /><Relationship Id="rId141" Type="http://schemas.openxmlformats.org/officeDocument/2006/relationships/hyperlink" Target="gchsfootball/yearpages/1957.htm" TargetMode="External" /><Relationship Id="rId142" Type="http://schemas.openxmlformats.org/officeDocument/2006/relationships/hyperlink" Target="gchsfootball/yearpages/1958.htm" TargetMode="External" /><Relationship Id="rId143" Type="http://schemas.openxmlformats.org/officeDocument/2006/relationships/hyperlink" Target="gchsfootball/yearpages/1959.htm" TargetMode="External" /><Relationship Id="rId144" Type="http://schemas.openxmlformats.org/officeDocument/2006/relationships/hyperlink" Target="gchsfootball/yearpages/1960.htm" TargetMode="External" /><Relationship Id="rId145" Type="http://schemas.openxmlformats.org/officeDocument/2006/relationships/hyperlink" Target="gchsfootball/yearpages/1961.htm" TargetMode="External" /><Relationship Id="rId146" Type="http://schemas.openxmlformats.org/officeDocument/2006/relationships/hyperlink" Target="gchsfootball/yearpages/1962.htm" TargetMode="External" /><Relationship Id="rId147" Type="http://schemas.openxmlformats.org/officeDocument/2006/relationships/hyperlink" Target="gchsfootball/yearpages/1963.htm" TargetMode="External" /><Relationship Id="rId148" Type="http://schemas.openxmlformats.org/officeDocument/2006/relationships/hyperlink" Target="gchsfootball/yearpages/1964.htm" TargetMode="External" /><Relationship Id="rId149" Type="http://schemas.openxmlformats.org/officeDocument/2006/relationships/hyperlink" Target="gchsfootball/yearpages/1965.htm" TargetMode="External" /><Relationship Id="rId150" Type="http://schemas.openxmlformats.org/officeDocument/2006/relationships/hyperlink" Target="gchsfootball/yearpages/1966.htm" TargetMode="External" /><Relationship Id="rId151" Type="http://schemas.openxmlformats.org/officeDocument/2006/relationships/hyperlink" Target="gchsfootball/yearpages/1967.htm" TargetMode="External" /><Relationship Id="rId152" Type="http://schemas.openxmlformats.org/officeDocument/2006/relationships/hyperlink" Target="gchsfootball/yearpages/1968.htm" TargetMode="External" /><Relationship Id="rId153" Type="http://schemas.openxmlformats.org/officeDocument/2006/relationships/hyperlink" Target="gchsfootball/yearpages/1969.htm" TargetMode="External" /><Relationship Id="rId154" Type="http://schemas.openxmlformats.org/officeDocument/2006/relationships/hyperlink" Target="gchsfootball/yearpages/1970.htm" TargetMode="External" /><Relationship Id="rId155" Type="http://schemas.openxmlformats.org/officeDocument/2006/relationships/hyperlink" Target="gchsfootball/yearpages/1971.htm" TargetMode="External" /><Relationship Id="rId156" Type="http://schemas.openxmlformats.org/officeDocument/2006/relationships/hyperlink" Target="gchsfootball/yearpages/1972.htm" TargetMode="External" /><Relationship Id="rId157" Type="http://schemas.openxmlformats.org/officeDocument/2006/relationships/hyperlink" Target="gchsfootball/yearpages/1973.htm" TargetMode="External" /><Relationship Id="rId158" Type="http://schemas.openxmlformats.org/officeDocument/2006/relationships/hyperlink" Target="gchsfootball/yearpages/1974.htm" TargetMode="External" /><Relationship Id="rId159" Type="http://schemas.openxmlformats.org/officeDocument/2006/relationships/hyperlink" Target="gchsfootball/yearpages/1975.htm" TargetMode="External" /><Relationship Id="rId160" Type="http://schemas.openxmlformats.org/officeDocument/2006/relationships/hyperlink" Target="gchsfootball/yearpages/1976.htm" TargetMode="External" /><Relationship Id="rId161" Type="http://schemas.openxmlformats.org/officeDocument/2006/relationships/hyperlink" Target="gchsfootball/yearpages/1977.htm" TargetMode="External" /><Relationship Id="rId162" Type="http://schemas.openxmlformats.org/officeDocument/2006/relationships/hyperlink" Target="gchsfootball/yearpages/1978.htm" TargetMode="External" /><Relationship Id="rId163" Type="http://schemas.openxmlformats.org/officeDocument/2006/relationships/hyperlink" Target="gchsfootball/yearpages/1979.htm" TargetMode="External" /><Relationship Id="rId164" Type="http://schemas.openxmlformats.org/officeDocument/2006/relationships/hyperlink" Target="gchsfootball/yearpages/1980.htm" TargetMode="External" /><Relationship Id="rId165" Type="http://schemas.openxmlformats.org/officeDocument/2006/relationships/hyperlink" Target="gchsfootball/yearpages/1981.htm" TargetMode="External" /><Relationship Id="rId166" Type="http://schemas.openxmlformats.org/officeDocument/2006/relationships/hyperlink" Target="gchsfootball/yearpages/1982.htm" TargetMode="External" /><Relationship Id="rId167" Type="http://schemas.openxmlformats.org/officeDocument/2006/relationships/hyperlink" Target="gchsfootball/yearpages/1983.htm" TargetMode="External" /><Relationship Id="rId168" Type="http://schemas.openxmlformats.org/officeDocument/2006/relationships/hyperlink" Target="gchsfootball/yearpages/1984.htm" TargetMode="External" /><Relationship Id="rId169" Type="http://schemas.openxmlformats.org/officeDocument/2006/relationships/hyperlink" Target="gchsfootball/yearpages/1985.htm" TargetMode="External" /><Relationship Id="rId170" Type="http://schemas.openxmlformats.org/officeDocument/2006/relationships/hyperlink" Target="gchsfootball/yearpages/1986.htm" TargetMode="External" /><Relationship Id="rId171" Type="http://schemas.openxmlformats.org/officeDocument/2006/relationships/hyperlink" Target="gchsfootball/yearpages/1987.htm" TargetMode="External" /><Relationship Id="rId172" Type="http://schemas.openxmlformats.org/officeDocument/2006/relationships/hyperlink" Target="gchsfootball/yearpages/1988.htm" TargetMode="External" /><Relationship Id="rId173" Type="http://schemas.openxmlformats.org/officeDocument/2006/relationships/hyperlink" Target="gchsfootball/yearpages/1989.htm" TargetMode="External" /><Relationship Id="rId174" Type="http://schemas.openxmlformats.org/officeDocument/2006/relationships/hyperlink" Target="gchsfootball/yearpages/1990.htm" TargetMode="External" /><Relationship Id="rId175" Type="http://schemas.openxmlformats.org/officeDocument/2006/relationships/hyperlink" Target="gchsfootball/yearpages/1991.htm" TargetMode="External" /><Relationship Id="rId176" Type="http://schemas.openxmlformats.org/officeDocument/2006/relationships/hyperlink" Target="gchsfootball/yearpages/1992.htm" TargetMode="External" /><Relationship Id="rId177" Type="http://schemas.openxmlformats.org/officeDocument/2006/relationships/hyperlink" Target="gchsfootball/yearpages/1993.htm" TargetMode="External" /><Relationship Id="rId178" Type="http://schemas.openxmlformats.org/officeDocument/2006/relationships/hyperlink" Target="gchsfootball/yearpages/1994.htm" TargetMode="External" /><Relationship Id="rId179" Type="http://schemas.openxmlformats.org/officeDocument/2006/relationships/hyperlink" Target="gchsfootball/yearpages/1995.htm" TargetMode="External" /><Relationship Id="rId180" Type="http://schemas.openxmlformats.org/officeDocument/2006/relationships/hyperlink" Target="gchsfootball/yearpages/1996.htm" TargetMode="External" /><Relationship Id="rId181" Type="http://schemas.openxmlformats.org/officeDocument/2006/relationships/hyperlink" Target="gchsfootball/yearpages/1997.htm" TargetMode="External" /><Relationship Id="rId182" Type="http://schemas.openxmlformats.org/officeDocument/2006/relationships/hyperlink" Target="gchsfootball/yearpages/1998.htm" TargetMode="External" /><Relationship Id="rId183" Type="http://schemas.openxmlformats.org/officeDocument/2006/relationships/hyperlink" Target="gchsfootball/yearpages/1999.htm" TargetMode="External" /><Relationship Id="rId184" Type="http://schemas.openxmlformats.org/officeDocument/2006/relationships/hyperlink" Target="gchsfootball/yearpages/2000.htm" TargetMode="External" /><Relationship Id="rId185" Type="http://schemas.openxmlformats.org/officeDocument/2006/relationships/hyperlink" Target="gchsfootball/yearpages/2001.htm" TargetMode="External" /><Relationship Id="rId186" Type="http://schemas.openxmlformats.org/officeDocument/2006/relationships/hyperlink" Target="gchsfootball/yearpages/2002.htm" TargetMode="External" /><Relationship Id="rId187" Type="http://schemas.openxmlformats.org/officeDocument/2006/relationships/hyperlink" Target="gchsfootball/yearpages/2003.htm" TargetMode="External" /><Relationship Id="rId188" Type="http://schemas.openxmlformats.org/officeDocument/2006/relationships/hyperlink" Target="gchsfootball/yearpages/2004.htm" TargetMode="External" /><Relationship Id="rId189" Type="http://schemas.openxmlformats.org/officeDocument/2006/relationships/hyperlink" Target="gchsfootball/yearpages/2005.htm" TargetMode="External" /><Relationship Id="rId190" Type="http://schemas.openxmlformats.org/officeDocument/2006/relationships/hyperlink" Target="gchsfootball/2005games/05PV2.htm" TargetMode="External" /><Relationship Id="rId191" Type="http://schemas.openxmlformats.org/officeDocument/2006/relationships/hyperlink" Target="http://www.scott.k12.va.us/gchsfootball/2006games/06richlands.htm" TargetMode="External" /><Relationship Id="rId192" Type="http://schemas.openxmlformats.org/officeDocument/2006/relationships/hyperlink" Target="http://www.scott.k12.va.us/gchsfootball/2006games/06coeburn.htm" TargetMode="External" /><Relationship Id="rId193" Type="http://schemas.openxmlformats.org/officeDocument/2006/relationships/hyperlink" Target="http://www.scott.k12.va.us/gchsfootball/2006games/06pound.htm" TargetMode="External" /><Relationship Id="rId194" Type="http://schemas.openxmlformats.org/officeDocument/2006/relationships/hyperlink" Target="http://www.scott.k12.va.us/gchsfootball/2006games/06Lee.htm" TargetMode="External" /><Relationship Id="rId195" Type="http://schemas.openxmlformats.org/officeDocument/2006/relationships/hyperlink" Target="http://www.scott.k12.va.us/gchsfootball/2006games/06vahi.htm" TargetMode="External" /><Relationship Id="rId196" Type="http://schemas.openxmlformats.org/officeDocument/2006/relationships/hyperlink" Target="http://www.scott.k12.va.us/gchsfootball/1949games/49clintw.htm" TargetMode="External" /><Relationship Id="rId197" Type="http://schemas.openxmlformats.org/officeDocument/2006/relationships/hyperlink" Target="http://www.scott.k12.va.us/gchsfootball/2006games/06wise.htm" TargetMode="External" /><Relationship Id="rId198" Type="http://schemas.openxmlformats.org/officeDocument/2006/relationships/hyperlink" Target="http://www.scott.k12.va.us/gchsfootball/2006games/06clintwood.htm" TargetMode="External" /><Relationship Id="rId199" Type="http://schemas.openxmlformats.org/officeDocument/2006/relationships/hyperlink" Target="http://www.scott.k12.va.us/gchsfootball/2006games/06appy.htm" TargetMode="External" /><Relationship Id="rId200" Type="http://schemas.openxmlformats.org/officeDocument/2006/relationships/hyperlink" Target="http://www.scott.k12.va.us/gchsfootball/2006games/06norton.htm" TargetMode="External" /><Relationship Id="rId201" Type="http://schemas.openxmlformats.org/officeDocument/2006/relationships/hyperlink" Target="http://www.scott.k12.va.us/gchsfootball/2006games/06pv.htm" TargetMode="External" /><Relationship Id="rId202" Type="http://schemas.openxmlformats.org/officeDocument/2006/relationships/hyperlink" Target="gchsfootball/1997games/97graham.htm" TargetMode="External" /><Relationship Id="rId203" Type="http://schemas.openxmlformats.org/officeDocument/2006/relationships/hyperlink" Target="gchsfootball/1997games/97Gmen2.htm" TargetMode="External" /><Relationship Id="rId204" Type="http://schemas.openxmlformats.org/officeDocument/2006/relationships/hyperlink" Target="http://www.scott.k12.va.us/gchsfootball/2007games/07Richlands.htm" TargetMode="External" /><Relationship Id="rId205" Type="http://schemas.openxmlformats.org/officeDocument/2006/relationships/hyperlink" Target="http://www.scott.k12.va.us/gchsfootball/2007games/07Tazewell.htm" TargetMode="External" /><Relationship Id="rId206" Type="http://schemas.openxmlformats.org/officeDocument/2006/relationships/hyperlink" Target="http://www.scott.k12.va.us/gchsfootball/2007games/2007Leb.htm" TargetMode="External" /><Relationship Id="rId207" Type="http://schemas.openxmlformats.org/officeDocument/2006/relationships/hyperlink" Target="http://www.scott.k12.va.us/gchsfootball/2007games/2007Appy.htm" TargetMode="External" /><Relationship Id="rId208" Type="http://schemas.openxmlformats.org/officeDocument/2006/relationships/hyperlink" Target="http://www.scott.k12.va.us/gchsfootball/2007games/2007VA.htm" TargetMode="External" /><Relationship Id="rId209" Type="http://schemas.openxmlformats.org/officeDocument/2006/relationships/hyperlink" Target="http://www.scott.k12.va.us/gchsfootball/2007games/2007Battle.htm" TargetMode="External" /><Relationship Id="rId210" Type="http://schemas.openxmlformats.org/officeDocument/2006/relationships/hyperlink" Target="gchsfootball/2003games/03haysi.htm" TargetMode="External" /><Relationship Id="rId211" Type="http://schemas.openxmlformats.org/officeDocument/2006/relationships/hyperlink" Target="http://www.scott.k12.va.us/gchsfootball/2007games/2007Clintwood.htm" TargetMode="External" /><Relationship Id="rId212" Type="http://schemas.openxmlformats.org/officeDocument/2006/relationships/hyperlink" Target="http://www.scott.k12.va.us/gchsfootball/2007games/2007PV.htm" TargetMode="External" /><Relationship Id="rId213" Type="http://schemas.openxmlformats.org/officeDocument/2006/relationships/hyperlink" Target="http://www.scott.k12.va.us/gchsfootball/2007games/2007Lee.htm" TargetMode="External" /><Relationship Id="rId214" Type="http://schemas.openxmlformats.org/officeDocument/2006/relationships/hyperlink" Target="http://www.scott.k12.va.us/gchsfootball/2007games/2007Norton.htm" TargetMode="External" /><Relationship Id="rId215" Type="http://schemas.openxmlformats.org/officeDocument/2006/relationships/hyperlink" Target="http://www.scott.k12.va.us/gchsfootball/2007games/2007Leb_PO.htm" TargetMode="External" /><Relationship Id="rId216" Type="http://schemas.openxmlformats.org/officeDocument/2006/relationships/hyperlink" Target="http://www.scott.k12.va.us/gchsfootball/2007games/2007PV_PO.htm" TargetMode="External" /><Relationship Id="rId217" Type="http://schemas.openxmlformats.org/officeDocument/2006/relationships/hyperlink" Target="http://www.scott.k12.va.us/gchsfootball/2007games/2007GW_PO.htm" TargetMode="External" /><Relationship Id="rId218" Type="http://schemas.openxmlformats.org/officeDocument/2006/relationships/hyperlink" Target="http://www.scott.k12.va.us/gchsfootball/2007games/2007Gretna_PO.htm" TargetMode="External" /><Relationship Id="rId219" Type="http://schemas.openxmlformats.org/officeDocument/2006/relationships/hyperlink" Target="http://www.scott.k12.va.us/gchsfootball/2008games/2008Richllands.htm" TargetMode="External" /><Relationship Id="rId220" Type="http://schemas.openxmlformats.org/officeDocument/2006/relationships/hyperlink" Target="http://www.scott.k12.va.us/gchsfootball/2008games/2008Tazwell.htm" TargetMode="External" /><Relationship Id="rId221" Type="http://schemas.openxmlformats.org/officeDocument/2006/relationships/hyperlink" Target="http://www.scott.k12.va.us/gchsfootball/2008games/2008Leb.htm" TargetMode="External" /><Relationship Id="rId222" Type="http://schemas.openxmlformats.org/officeDocument/2006/relationships/hyperlink" Target="http://www.scott.k12.va.us/gchsfootball/2008games/2008Appy.htm" TargetMode="External" /><Relationship Id="rId223" Type="http://schemas.openxmlformats.org/officeDocument/2006/relationships/hyperlink" Target="http://www.scott.k12.va.us/gchsfootball/1931games/31Clintwood.htm" TargetMode="External" /><Relationship Id="rId224" Type="http://schemas.openxmlformats.org/officeDocument/2006/relationships/hyperlink" Target="http://www.scott.k12.va.us/gchsfootball/1931games/31Haysi.htm" TargetMode="External" /><Relationship Id="rId225" Type="http://schemas.openxmlformats.org/officeDocument/2006/relationships/hyperlink" Target="http://www.scott.k12.va.us/gchsfootball/1931games/31East%20Stone.htm" TargetMode="External" /><Relationship Id="rId226" Type="http://schemas.openxmlformats.org/officeDocument/2006/relationships/hyperlink" Target="http://www.scott.k12.va.us/gchsfootball/1931games/31Clintwood.htm" TargetMode="External" /><Relationship Id="rId227" Type="http://schemas.openxmlformats.org/officeDocument/2006/relationships/hyperlink" Target="http://www.scott.k12.va.us/gchsfootball/2008games/2008VA.htm" TargetMode="External" /><Relationship Id="rId228" Type="http://schemas.openxmlformats.org/officeDocument/2006/relationships/hyperlink" Target="http://www.scott.k12.va.us/gchsfootball/2008games/2008Battle.htm" TargetMode="External" /><Relationship Id="rId229" Type="http://schemas.openxmlformats.org/officeDocument/2006/relationships/hyperlink" Target="http://www.scott.k12.va.us/gchsfootball/2008games/2008Clintwood.htm" TargetMode="External" /><Relationship Id="rId230" Type="http://schemas.openxmlformats.org/officeDocument/2006/relationships/hyperlink" Target="http://www.scott.k12.va.us/gchsfootball/2008games/2008PV.htm" TargetMode="External" /><Relationship Id="rId231" Type="http://schemas.openxmlformats.org/officeDocument/2006/relationships/hyperlink" Target="http://www.scott.k12.va.us/gchsfootball/2008games/2008Lee.htm" TargetMode="External" /><Relationship Id="rId232" Type="http://schemas.openxmlformats.org/officeDocument/2006/relationships/hyperlink" Target="http://www.scott.k12.va.us/gchsfootball/2008games/2008Norton.htm" TargetMode="External" /><Relationship Id="rId233" Type="http://schemas.openxmlformats.org/officeDocument/2006/relationships/hyperlink" Target="http://www.scott.k12.va.us/gchsfootball/2008games/2008PVplayoff.htm" TargetMode="External" /><Relationship Id="rId234" Type="http://schemas.openxmlformats.org/officeDocument/2006/relationships/hyperlink" Target="http://www.scott.k12.va.us/gchsfootball/2009games/09Richlands.htm" TargetMode="External" /><Relationship Id="rId235" Type="http://schemas.openxmlformats.org/officeDocument/2006/relationships/hyperlink" Target="http://www.scott.k12.va.us/gchsfootball/2009games/09Tazewll.htm" TargetMode="External" /><Relationship Id="rId236" Type="http://schemas.openxmlformats.org/officeDocument/2006/relationships/hyperlink" Target="http://www.scott.k12.va.us/gchsfootball/2009games/2009South.htm" TargetMode="External" /><Relationship Id="rId237" Type="http://schemas.openxmlformats.org/officeDocument/2006/relationships/hyperlink" Target="http://www.scott.k12.va.us/gchsfootball/2009games/2009Lebanon.htm" TargetMode="External" /><Relationship Id="rId238" Type="http://schemas.openxmlformats.org/officeDocument/2006/relationships/hyperlink" Target="http://www.scott.k12.va.us/gchsfootball/2009games/2009Appy.htm" TargetMode="External" /><Relationship Id="rId239" Type="http://schemas.openxmlformats.org/officeDocument/2006/relationships/hyperlink" Target="http://www.scott.k12.va.us/gchsfootball/2009games/2009Beaver.htm" TargetMode="External" /><Relationship Id="rId240" Type="http://schemas.openxmlformats.org/officeDocument/2006/relationships/hyperlink" Target="http://www.scott.k12.va.us/gchsfootball/2009games/2009Battle.htm" TargetMode="External" /><Relationship Id="rId241" Type="http://schemas.openxmlformats.org/officeDocument/2006/relationships/hyperlink" Target="file://C:\Documents%20and%20Settings\GILBERT%20SMITH\My%20Documents\My%20Web%20Sites\gchsfootball\2009games\2009Virginia.htm" TargetMode="External" /><Relationship Id="rId242" Type="http://schemas.openxmlformats.org/officeDocument/2006/relationships/hyperlink" Target="file://C:\Documents%20and%20Settings\GILBERT%20SMITH\My%20Documents\My%20Web%20Sites\gchsfootball\2009games\2009PV.htm" TargetMode="External" /><Relationship Id="rId243" Type="http://schemas.openxmlformats.org/officeDocument/2006/relationships/hyperlink" Target="file://C:\Documents%20and%20Settings\GILBERT%20SMITH\My%20Documents\My%20Web%20Sites\gchsfootball\2009games\2009Lee.htm" TargetMode="External" /><Relationship Id="rId244" Type="http://schemas.openxmlformats.org/officeDocument/2006/relationships/hyperlink" Target="http://www.scott.k12.va.us/gchsfootball/2009games/2009PV_PO.htm" TargetMode="External" /><Relationship Id="rId2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35"/>
  <sheetViews>
    <sheetView tabSelected="1" zoomScale="110" zoomScaleNormal="110" zoomScalePageLayoutView="0" workbookViewId="0" topLeftCell="A1">
      <pane ySplit="4" topLeftCell="BM38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24.57421875" style="0" customWidth="1"/>
    <col min="2" max="2" width="7.28125" style="0" customWidth="1"/>
    <col min="3" max="3" width="9.7109375" style="0" customWidth="1"/>
    <col min="4" max="4" width="9.28125" style="0" customWidth="1"/>
    <col min="5" max="5" width="19.00390625" style="0" customWidth="1"/>
    <col min="6" max="6" width="11.00390625" style="0" customWidth="1"/>
    <col min="7" max="7" width="16.28125" style="110" customWidth="1"/>
    <col min="8" max="8" width="8.140625" style="0" customWidth="1"/>
    <col min="9" max="9" width="10.140625" style="0" customWidth="1"/>
    <col min="10" max="10" width="13.140625" style="0" customWidth="1"/>
    <col min="11" max="12" width="7.140625" style="0" bestFit="1" customWidth="1"/>
    <col min="13" max="13" width="7.140625" style="0" customWidth="1"/>
    <col min="14" max="14" width="14.7109375" style="0" bestFit="1" customWidth="1"/>
    <col min="15" max="15" width="6.00390625" style="0" bestFit="1" customWidth="1"/>
    <col min="16" max="16" width="12.421875" style="0" bestFit="1" customWidth="1"/>
    <col min="17" max="17" width="19.140625" style="0" bestFit="1" customWidth="1"/>
    <col min="18" max="18" width="6.00390625" style="0" bestFit="1" customWidth="1"/>
    <col min="19" max="19" width="12.421875" style="0" bestFit="1" customWidth="1"/>
    <col min="20" max="20" width="15.8515625" style="0" bestFit="1" customWidth="1"/>
    <col min="21" max="21" width="6.00390625" style="0" bestFit="1" customWidth="1"/>
    <col min="22" max="22" width="12.421875" style="0" bestFit="1" customWidth="1"/>
    <col min="23" max="23" width="13.8515625" style="0" bestFit="1" customWidth="1"/>
    <col min="24" max="24" width="6.00390625" style="0" bestFit="1" customWidth="1"/>
    <col min="25" max="25" width="12.421875" style="0" bestFit="1" customWidth="1"/>
    <col min="26" max="26" width="13.00390625" style="0" bestFit="1" customWidth="1"/>
    <col min="27" max="27" width="6.00390625" style="0" bestFit="1" customWidth="1"/>
    <col min="28" max="28" width="12.421875" style="0" bestFit="1" customWidth="1"/>
    <col min="29" max="29" width="15.8515625" style="0" bestFit="1" customWidth="1"/>
    <col min="30" max="30" width="6.00390625" style="0" bestFit="1" customWidth="1"/>
    <col min="31" max="31" width="12.421875" style="0" bestFit="1" customWidth="1"/>
    <col min="32" max="32" width="19.140625" style="0" bestFit="1" customWidth="1"/>
    <col min="33" max="33" width="6.00390625" style="0" bestFit="1" customWidth="1"/>
    <col min="34" max="34" width="12.421875" style="0" bestFit="1" customWidth="1"/>
    <col min="35" max="35" width="13.7109375" style="0" bestFit="1" customWidth="1"/>
    <col min="36" max="36" width="6.00390625" style="0" bestFit="1" customWidth="1"/>
    <col min="37" max="37" width="12.421875" style="0" bestFit="1" customWidth="1"/>
    <col min="38" max="38" width="13.57421875" style="0" bestFit="1" customWidth="1"/>
    <col min="39" max="39" width="6.00390625" style="0" bestFit="1" customWidth="1"/>
    <col min="40" max="40" width="12.421875" style="0" bestFit="1" customWidth="1"/>
    <col min="41" max="41" width="13.7109375" style="0" bestFit="1" customWidth="1"/>
    <col min="42" max="42" width="6.00390625" style="0" bestFit="1" customWidth="1"/>
    <col min="43" max="43" width="12.421875" style="0" bestFit="1" customWidth="1"/>
    <col min="44" max="44" width="13.7109375" style="0" bestFit="1" customWidth="1"/>
    <col min="45" max="45" width="6.00390625" style="0" bestFit="1" customWidth="1"/>
    <col min="46" max="46" width="12.421875" style="0" bestFit="1" customWidth="1"/>
    <col min="47" max="47" width="22.7109375" style="0" bestFit="1" customWidth="1"/>
    <col min="48" max="48" width="6.00390625" style="0" bestFit="1" customWidth="1"/>
    <col min="49" max="49" width="12.421875" style="0" bestFit="1" customWidth="1"/>
    <col min="50" max="50" width="15.00390625" style="0" bestFit="1" customWidth="1"/>
    <col min="51" max="51" width="6.00390625" style="0" bestFit="1" customWidth="1"/>
    <col min="52" max="52" width="12.421875" style="0" bestFit="1" customWidth="1"/>
    <col min="53" max="53" width="8.8515625" style="0" customWidth="1"/>
    <col min="54" max="54" width="4.140625" style="0" customWidth="1"/>
    <col min="55" max="55" width="9.421875" style="0" bestFit="1" customWidth="1"/>
  </cols>
  <sheetData>
    <row r="1" spans="1:10" s="80" customFormat="1" ht="24.75" customHeight="1">
      <c r="A1" s="90" t="s">
        <v>228</v>
      </c>
      <c r="B1" s="90"/>
      <c r="C1" s="90"/>
      <c r="D1" s="90"/>
      <c r="E1" s="90"/>
      <c r="F1" s="90"/>
      <c r="G1" s="104"/>
      <c r="H1" s="90"/>
      <c r="I1" s="90"/>
      <c r="J1" s="90"/>
    </row>
    <row r="2" spans="1:10" s="81" customFormat="1" ht="12.75">
      <c r="A2" s="91" t="s">
        <v>291</v>
      </c>
      <c r="B2" s="91"/>
      <c r="C2" s="92"/>
      <c r="D2" s="91" t="s">
        <v>230</v>
      </c>
      <c r="E2" s="92"/>
      <c r="F2" s="92"/>
      <c r="G2" s="215" t="s">
        <v>329</v>
      </c>
      <c r="H2" s="92"/>
      <c r="I2" s="92"/>
      <c r="J2" s="92"/>
    </row>
    <row r="3" spans="1:10" s="81" customFormat="1" ht="13.5" thickBot="1">
      <c r="A3" s="91"/>
      <c r="B3" s="91"/>
      <c r="C3" s="92"/>
      <c r="D3" s="92"/>
      <c r="E3" s="91"/>
      <c r="F3" s="92"/>
      <c r="G3" s="91"/>
      <c r="H3" s="92"/>
      <c r="I3" s="91"/>
      <c r="J3" s="92"/>
    </row>
    <row r="4" spans="1:10" ht="12.75">
      <c r="A4" s="63" t="s">
        <v>102</v>
      </c>
      <c r="B4" s="112" t="s">
        <v>282</v>
      </c>
      <c r="C4" s="19" t="s">
        <v>208</v>
      </c>
      <c r="D4" s="19" t="s">
        <v>103</v>
      </c>
      <c r="E4" s="19" t="s">
        <v>104</v>
      </c>
      <c r="F4" s="19" t="s">
        <v>105</v>
      </c>
      <c r="G4" s="19" t="s">
        <v>35</v>
      </c>
      <c r="H4" s="19" t="s">
        <v>20</v>
      </c>
      <c r="I4" s="19" t="s">
        <v>36</v>
      </c>
      <c r="J4" s="19" t="s">
        <v>20</v>
      </c>
    </row>
    <row r="5" spans="1:10" ht="12.75">
      <c r="A5" s="137" t="s">
        <v>330</v>
      </c>
      <c r="B5" s="84"/>
      <c r="C5" s="84"/>
      <c r="D5" s="84"/>
      <c r="E5" s="84"/>
      <c r="F5" s="84"/>
      <c r="G5" s="105"/>
      <c r="H5" s="84"/>
      <c r="I5" s="84"/>
      <c r="J5" s="84"/>
    </row>
    <row r="6" spans="1:10" ht="12.75">
      <c r="A6" s="136">
        <v>1931</v>
      </c>
      <c r="B6" s="115" t="s">
        <v>209</v>
      </c>
      <c r="C6" s="135" t="s">
        <v>209</v>
      </c>
      <c r="D6" s="52">
        <v>2</v>
      </c>
      <c r="E6" s="52">
        <v>4</v>
      </c>
      <c r="F6" s="52">
        <v>1</v>
      </c>
      <c r="G6" s="35">
        <f>GAMES!C4</f>
        <v>45</v>
      </c>
      <c r="H6" s="36">
        <f>G6/(D6+E6+F6)</f>
        <v>6.428571428571429</v>
      </c>
      <c r="I6" s="37">
        <f>GAMES!D4</f>
        <v>62</v>
      </c>
      <c r="J6" s="38">
        <f>I6/(D6+E6+F6)</f>
        <v>8.857142857142858</v>
      </c>
    </row>
    <row r="7" spans="1:10" ht="12.75">
      <c r="A7" s="136">
        <v>1932</v>
      </c>
      <c r="B7" s="115" t="s">
        <v>209</v>
      </c>
      <c r="C7" s="56"/>
      <c r="D7" s="52">
        <v>5</v>
      </c>
      <c r="E7" s="52">
        <v>5</v>
      </c>
      <c r="F7" s="52">
        <v>1</v>
      </c>
      <c r="G7" s="35">
        <f>GAMES!C5</f>
        <v>76</v>
      </c>
      <c r="H7" s="36">
        <f aca="true" t="shared" si="0" ref="H7:H30">G7/(D7+E7+F7)</f>
        <v>6.909090909090909</v>
      </c>
      <c r="I7" s="37">
        <f>GAMES!D5</f>
        <v>102</v>
      </c>
      <c r="J7" s="38">
        <f aca="true" t="shared" si="1" ref="J7:J30">I7/(D7+E7+F7)</f>
        <v>9.272727272727273</v>
      </c>
    </row>
    <row r="8" spans="1:10" ht="12.75">
      <c r="A8" s="136">
        <v>1933</v>
      </c>
      <c r="B8" s="115" t="s">
        <v>209</v>
      </c>
      <c r="C8" s="56"/>
      <c r="D8" s="52">
        <v>1</v>
      </c>
      <c r="E8" s="52">
        <v>6</v>
      </c>
      <c r="F8" s="52">
        <v>0</v>
      </c>
      <c r="G8" s="35">
        <f>GAMES!C6</f>
        <v>36</v>
      </c>
      <c r="H8" s="36">
        <f t="shared" si="0"/>
        <v>5.142857142857143</v>
      </c>
      <c r="I8" s="37">
        <f>GAMES!D6</f>
        <v>91</v>
      </c>
      <c r="J8" s="38">
        <f t="shared" si="1"/>
        <v>13</v>
      </c>
    </row>
    <row r="9" spans="1:10" ht="12.75">
      <c r="A9" s="136">
        <v>1934</v>
      </c>
      <c r="B9" s="115"/>
      <c r="C9" s="56"/>
      <c r="D9" s="52">
        <v>0</v>
      </c>
      <c r="E9" s="52">
        <v>4</v>
      </c>
      <c r="F9" s="52">
        <v>0</v>
      </c>
      <c r="G9" s="35">
        <f>GAMES!C7</f>
        <v>2</v>
      </c>
      <c r="H9" s="36">
        <f t="shared" si="0"/>
        <v>0.5</v>
      </c>
      <c r="I9" s="37">
        <f>GAMES!D7</f>
        <v>95</v>
      </c>
      <c r="J9" s="38">
        <f t="shared" si="1"/>
        <v>23.75</v>
      </c>
    </row>
    <row r="10" spans="1:10" ht="12.75">
      <c r="A10" s="136">
        <v>1935</v>
      </c>
      <c r="B10" s="115" t="s">
        <v>209</v>
      </c>
      <c r="C10" s="56"/>
      <c r="D10" s="52">
        <v>0</v>
      </c>
      <c r="E10" s="52">
        <v>4</v>
      </c>
      <c r="F10" s="52">
        <v>0</v>
      </c>
      <c r="G10" s="35">
        <f>GAMES!C8</f>
        <v>6</v>
      </c>
      <c r="H10" s="36">
        <f t="shared" si="0"/>
        <v>1.5</v>
      </c>
      <c r="I10" s="37">
        <f>GAMES!D8</f>
        <v>99</v>
      </c>
      <c r="J10" s="38">
        <f t="shared" si="1"/>
        <v>24.75</v>
      </c>
    </row>
    <row r="11" spans="1:10" ht="12.75">
      <c r="A11" s="1" t="s">
        <v>286</v>
      </c>
      <c r="B11" s="115"/>
      <c r="C11" s="56"/>
      <c r="D11" s="52"/>
      <c r="E11" s="52"/>
      <c r="F11" s="52"/>
      <c r="G11" s="35"/>
      <c r="H11" s="36"/>
      <c r="I11" s="37" t="s">
        <v>281</v>
      </c>
      <c r="J11" s="38"/>
    </row>
    <row r="12" spans="1:10" ht="12.75">
      <c r="A12" s="138" t="s">
        <v>290</v>
      </c>
      <c r="B12" s="115"/>
      <c r="C12" s="56"/>
      <c r="D12" s="52"/>
      <c r="E12" s="52"/>
      <c r="F12" s="52"/>
      <c r="G12" s="35"/>
      <c r="H12" s="36"/>
      <c r="I12" s="37" t="s">
        <v>281</v>
      </c>
      <c r="J12" s="38"/>
    </row>
    <row r="13" spans="1:10" ht="12.75">
      <c r="A13" s="136">
        <v>1938</v>
      </c>
      <c r="B13" s="115" t="s">
        <v>209</v>
      </c>
      <c r="C13" s="56"/>
      <c r="D13" s="52">
        <v>5</v>
      </c>
      <c r="E13" s="52">
        <v>4</v>
      </c>
      <c r="F13" s="52">
        <v>1</v>
      </c>
      <c r="G13" s="35">
        <f>GAMES!C11</f>
        <v>149</v>
      </c>
      <c r="H13" s="36">
        <f t="shared" si="0"/>
        <v>14.9</v>
      </c>
      <c r="I13" s="37">
        <f>GAMES!D11</f>
        <v>40</v>
      </c>
      <c r="J13" s="38">
        <f t="shared" si="1"/>
        <v>4</v>
      </c>
    </row>
    <row r="14" spans="1:10" ht="12.75">
      <c r="A14" s="136">
        <v>1939</v>
      </c>
      <c r="B14" s="115" t="s">
        <v>209</v>
      </c>
      <c r="C14" s="56"/>
      <c r="D14" s="52">
        <v>8</v>
      </c>
      <c r="E14" s="52">
        <v>1</v>
      </c>
      <c r="F14" s="52">
        <v>1</v>
      </c>
      <c r="G14" s="35">
        <f>GAMES!C12</f>
        <v>207</v>
      </c>
      <c r="H14" s="36">
        <f t="shared" si="0"/>
        <v>20.7</v>
      </c>
      <c r="I14" s="37">
        <f>GAMES!D12</f>
        <v>45</v>
      </c>
      <c r="J14" s="38">
        <f t="shared" si="1"/>
        <v>4.5</v>
      </c>
    </row>
    <row r="15" spans="1:10" ht="12.75">
      <c r="A15" s="136">
        <v>1940</v>
      </c>
      <c r="B15" s="115" t="s">
        <v>209</v>
      </c>
      <c r="C15" s="56"/>
      <c r="D15" s="52">
        <v>8</v>
      </c>
      <c r="E15" s="52">
        <v>2</v>
      </c>
      <c r="F15" s="52">
        <v>0</v>
      </c>
      <c r="G15" s="35">
        <f>GAMES!C13</f>
        <v>217</v>
      </c>
      <c r="H15" s="36">
        <f t="shared" si="0"/>
        <v>21.7</v>
      </c>
      <c r="I15" s="37">
        <f>GAMES!D13</f>
        <v>45</v>
      </c>
      <c r="J15" s="38">
        <f t="shared" si="1"/>
        <v>4.5</v>
      </c>
    </row>
    <row r="16" spans="1:10" ht="12.75">
      <c r="A16" s="136">
        <v>1941</v>
      </c>
      <c r="B16" s="115" t="s">
        <v>209</v>
      </c>
      <c r="C16" s="56"/>
      <c r="D16" s="52">
        <v>6</v>
      </c>
      <c r="E16" s="52">
        <v>4</v>
      </c>
      <c r="F16" s="52">
        <v>0</v>
      </c>
      <c r="G16" s="35">
        <f>GAMES!C14</f>
        <v>226</v>
      </c>
      <c r="H16" s="36">
        <f t="shared" si="0"/>
        <v>22.6</v>
      </c>
      <c r="I16" s="37">
        <f>GAMES!D14</f>
        <v>79</v>
      </c>
      <c r="J16" s="38">
        <f t="shared" si="1"/>
        <v>7.9</v>
      </c>
    </row>
    <row r="17" spans="1:10" ht="12.75">
      <c r="A17" s="136">
        <v>1942</v>
      </c>
      <c r="B17" s="115" t="s">
        <v>209</v>
      </c>
      <c r="C17" s="56"/>
      <c r="D17" s="52">
        <v>4</v>
      </c>
      <c r="E17" s="52">
        <v>4</v>
      </c>
      <c r="F17" s="52">
        <v>0</v>
      </c>
      <c r="G17" s="35">
        <f>GAMES!C15</f>
        <v>189</v>
      </c>
      <c r="H17" s="36">
        <f t="shared" si="0"/>
        <v>23.625</v>
      </c>
      <c r="I17" s="37">
        <f>GAMES!D15</f>
        <v>73</v>
      </c>
      <c r="J17" s="38">
        <f t="shared" si="1"/>
        <v>9.125</v>
      </c>
    </row>
    <row r="18" spans="1:10" ht="12.75">
      <c r="A18" s="64" t="s">
        <v>287</v>
      </c>
      <c r="B18" s="115"/>
      <c r="C18" s="56"/>
      <c r="D18" s="52"/>
      <c r="E18" s="52"/>
      <c r="F18" s="52"/>
      <c r="G18" s="35"/>
      <c r="H18" s="36"/>
      <c r="I18" s="37" t="s">
        <v>281</v>
      </c>
      <c r="J18" s="38"/>
    </row>
    <row r="19" spans="1:10" ht="12.75">
      <c r="A19" s="64" t="s">
        <v>288</v>
      </c>
      <c r="B19" s="115"/>
      <c r="C19" s="56"/>
      <c r="D19" s="52"/>
      <c r="E19" s="52"/>
      <c r="F19" s="52"/>
      <c r="G19" s="35"/>
      <c r="H19" s="36"/>
      <c r="I19" s="37" t="s">
        <v>281</v>
      </c>
      <c r="J19" s="38"/>
    </row>
    <row r="20" spans="1:10" ht="12.75">
      <c r="A20" s="64" t="s">
        <v>289</v>
      </c>
      <c r="B20" s="115"/>
      <c r="C20" s="56"/>
      <c r="D20" s="52"/>
      <c r="E20" s="52"/>
      <c r="F20" s="52"/>
      <c r="G20" s="35"/>
      <c r="H20" s="36"/>
      <c r="I20" s="37" t="s">
        <v>281</v>
      </c>
      <c r="J20" s="38"/>
    </row>
    <row r="21" spans="1:10" ht="12.75">
      <c r="A21" s="136">
        <v>1946</v>
      </c>
      <c r="B21" s="115" t="s">
        <v>209</v>
      </c>
      <c r="C21" s="56"/>
      <c r="D21" s="52">
        <v>6</v>
      </c>
      <c r="E21" s="52">
        <v>1</v>
      </c>
      <c r="F21" s="52">
        <v>0</v>
      </c>
      <c r="G21" s="35">
        <f>GAMES!C19</f>
        <v>179</v>
      </c>
      <c r="H21" s="36">
        <f t="shared" si="0"/>
        <v>25.571428571428573</v>
      </c>
      <c r="I21" s="37">
        <f>GAMES!D19</f>
        <v>42</v>
      </c>
      <c r="J21" s="38">
        <f t="shared" si="1"/>
        <v>6</v>
      </c>
    </row>
    <row r="22" spans="1:10" ht="12.75">
      <c r="A22" s="136">
        <v>1947</v>
      </c>
      <c r="B22" s="115" t="s">
        <v>209</v>
      </c>
      <c r="C22" s="56"/>
      <c r="D22" s="52">
        <v>7</v>
      </c>
      <c r="E22" s="52">
        <v>2</v>
      </c>
      <c r="F22" s="52">
        <v>0</v>
      </c>
      <c r="G22" s="35">
        <f>GAMES!C20</f>
        <v>178</v>
      </c>
      <c r="H22" s="36">
        <f t="shared" si="0"/>
        <v>19.77777777777778</v>
      </c>
      <c r="I22" s="37">
        <f>GAMES!D20</f>
        <v>21</v>
      </c>
      <c r="J22" s="38">
        <f t="shared" si="1"/>
        <v>2.3333333333333335</v>
      </c>
    </row>
    <row r="23" spans="1:10" ht="12.75">
      <c r="A23" s="136">
        <v>1948</v>
      </c>
      <c r="B23" s="115" t="s">
        <v>209</v>
      </c>
      <c r="C23" s="56"/>
      <c r="D23" s="52">
        <v>3</v>
      </c>
      <c r="E23" s="52">
        <v>4</v>
      </c>
      <c r="F23" s="52">
        <v>0</v>
      </c>
      <c r="G23" s="35">
        <f>GAMES!C21</f>
        <v>95</v>
      </c>
      <c r="H23" s="36">
        <f t="shared" si="0"/>
        <v>13.571428571428571</v>
      </c>
      <c r="I23" s="37">
        <f>GAMES!D21</f>
        <v>144</v>
      </c>
      <c r="J23" s="38">
        <f t="shared" si="1"/>
        <v>20.571428571428573</v>
      </c>
    </row>
    <row r="24" spans="1:10" ht="12.75">
      <c r="A24" s="136">
        <v>1949</v>
      </c>
      <c r="B24" s="115" t="s">
        <v>209</v>
      </c>
      <c r="C24" s="135" t="s">
        <v>209</v>
      </c>
      <c r="D24" s="52">
        <v>4</v>
      </c>
      <c r="E24" s="52">
        <v>5</v>
      </c>
      <c r="F24" s="52">
        <v>0</v>
      </c>
      <c r="G24" s="35">
        <f>GAMES!C22</f>
        <v>116</v>
      </c>
      <c r="H24" s="36">
        <f t="shared" si="0"/>
        <v>12.88888888888889</v>
      </c>
      <c r="I24" s="37">
        <f>GAMES!D22</f>
        <v>132</v>
      </c>
      <c r="J24" s="38">
        <f t="shared" si="1"/>
        <v>14.666666666666666</v>
      </c>
    </row>
    <row r="25" spans="1:10" ht="12.75">
      <c r="A25" s="136">
        <v>1950</v>
      </c>
      <c r="B25" s="115" t="s">
        <v>209</v>
      </c>
      <c r="C25" s="135" t="s">
        <v>209</v>
      </c>
      <c r="D25" s="52">
        <v>4</v>
      </c>
      <c r="E25" s="52">
        <v>5</v>
      </c>
      <c r="F25" s="52">
        <v>1</v>
      </c>
      <c r="G25" s="35">
        <f>GAMES!C23</f>
        <v>154</v>
      </c>
      <c r="H25" s="36">
        <f t="shared" si="0"/>
        <v>15.4</v>
      </c>
      <c r="I25" s="37">
        <f>GAMES!D23</f>
        <v>113</v>
      </c>
      <c r="J25" s="38">
        <f t="shared" si="1"/>
        <v>11.3</v>
      </c>
    </row>
    <row r="26" spans="1:10" ht="12.75">
      <c r="A26" s="136">
        <v>1951</v>
      </c>
      <c r="B26" s="115" t="s">
        <v>209</v>
      </c>
      <c r="C26" s="56"/>
      <c r="D26" s="52">
        <v>3</v>
      </c>
      <c r="E26" s="52">
        <v>3</v>
      </c>
      <c r="F26" s="52">
        <v>2</v>
      </c>
      <c r="G26" s="35">
        <f>GAMES!C24</f>
        <v>101</v>
      </c>
      <c r="H26" s="36">
        <f t="shared" si="0"/>
        <v>12.625</v>
      </c>
      <c r="I26" s="37">
        <f>GAMES!D24</f>
        <v>78</v>
      </c>
      <c r="J26" s="38">
        <f t="shared" si="1"/>
        <v>9.75</v>
      </c>
    </row>
    <row r="27" spans="1:10" ht="12.75">
      <c r="A27" s="136">
        <v>1952</v>
      </c>
      <c r="B27" s="115" t="s">
        <v>209</v>
      </c>
      <c r="C27" s="56"/>
      <c r="D27" s="52">
        <v>0</v>
      </c>
      <c r="E27" s="52">
        <v>10</v>
      </c>
      <c r="F27" s="52">
        <v>0</v>
      </c>
      <c r="G27" s="35">
        <f>GAMES!C25</f>
        <v>52</v>
      </c>
      <c r="H27" s="36">
        <f t="shared" si="0"/>
        <v>5.2</v>
      </c>
      <c r="I27" s="37">
        <f>GAMES!D25</f>
        <v>267</v>
      </c>
      <c r="J27" s="38">
        <f t="shared" si="1"/>
        <v>26.7</v>
      </c>
    </row>
    <row r="28" spans="1:10" ht="12.75">
      <c r="A28" s="136">
        <v>1953</v>
      </c>
      <c r="B28" s="115" t="s">
        <v>209</v>
      </c>
      <c r="C28" s="135" t="s">
        <v>209</v>
      </c>
      <c r="D28" s="52">
        <v>2</v>
      </c>
      <c r="E28" s="52">
        <v>8</v>
      </c>
      <c r="F28" s="52">
        <v>0</v>
      </c>
      <c r="G28" s="35">
        <f>GAMES!C26</f>
        <v>120</v>
      </c>
      <c r="H28" s="36">
        <f t="shared" si="0"/>
        <v>12</v>
      </c>
      <c r="I28" s="37">
        <f>GAMES!D26</f>
        <v>221</v>
      </c>
      <c r="J28" s="38">
        <f t="shared" si="1"/>
        <v>22.1</v>
      </c>
    </row>
    <row r="29" spans="1:10" ht="12.75">
      <c r="A29" s="136">
        <v>1954</v>
      </c>
      <c r="B29" s="115" t="s">
        <v>209</v>
      </c>
      <c r="C29" s="135" t="s">
        <v>209</v>
      </c>
      <c r="D29" s="52">
        <v>5</v>
      </c>
      <c r="E29" s="52">
        <v>4</v>
      </c>
      <c r="F29" s="52">
        <v>1</v>
      </c>
      <c r="G29" s="35">
        <f>GAMES!C27</f>
        <v>168</v>
      </c>
      <c r="H29" s="36">
        <f t="shared" si="0"/>
        <v>16.8</v>
      </c>
      <c r="I29" s="37">
        <f>GAMES!D27</f>
        <v>137</v>
      </c>
      <c r="J29" s="38">
        <f t="shared" si="1"/>
        <v>13.7</v>
      </c>
    </row>
    <row r="30" spans="1:10" ht="12.75">
      <c r="A30" s="136">
        <v>1955</v>
      </c>
      <c r="B30" s="115" t="s">
        <v>209</v>
      </c>
      <c r="C30" s="56"/>
      <c r="D30" s="52">
        <v>8</v>
      </c>
      <c r="E30" s="52">
        <v>1</v>
      </c>
      <c r="F30" s="52">
        <v>1</v>
      </c>
      <c r="G30" s="35">
        <f>GAMES!C28</f>
        <v>246</v>
      </c>
      <c r="H30" s="36">
        <f t="shared" si="0"/>
        <v>24.6</v>
      </c>
      <c r="I30" s="37">
        <f>GAMES!D28</f>
        <v>84</v>
      </c>
      <c r="J30" s="38">
        <f t="shared" si="1"/>
        <v>8.4</v>
      </c>
    </row>
    <row r="31" spans="1:10" ht="12.75">
      <c r="A31" s="62" t="s">
        <v>213</v>
      </c>
      <c r="B31" s="113"/>
      <c r="C31" s="57"/>
      <c r="D31" s="53" t="s">
        <v>103</v>
      </c>
      <c r="E31" s="53" t="s">
        <v>104</v>
      </c>
      <c r="F31" s="53" t="s">
        <v>105</v>
      </c>
      <c r="G31" s="106" t="str">
        <f>GAMES!C29</f>
        <v>Scored</v>
      </c>
      <c r="H31" s="46" t="s">
        <v>20</v>
      </c>
      <c r="I31" s="46" t="s">
        <v>36</v>
      </c>
      <c r="J31" s="46" t="s">
        <v>20</v>
      </c>
    </row>
    <row r="32" spans="1:10" ht="13.5" thickBot="1">
      <c r="A32" s="65" t="s">
        <v>210</v>
      </c>
      <c r="B32" s="114" t="s">
        <v>326</v>
      </c>
      <c r="C32" s="204">
        <v>0.4912</v>
      </c>
      <c r="D32" s="13">
        <f>SUM(D6:D30)</f>
        <v>81</v>
      </c>
      <c r="E32" s="13">
        <f>SUM(E6:E30)</f>
        <v>81</v>
      </c>
      <c r="F32" s="13">
        <f>SUM(F6:F30)</f>
        <v>9</v>
      </c>
      <c r="G32" s="56">
        <f>GAMES!C30</f>
        <v>2562</v>
      </c>
      <c r="H32" s="48">
        <f>G32/(D32+E32+F32)</f>
        <v>14.982456140350877</v>
      </c>
      <c r="I32" s="47">
        <f>SUM(I6:I30)</f>
        <v>1970</v>
      </c>
      <c r="J32" s="48">
        <f>I32/(D32+E32+F32)</f>
        <v>11.52046783625731</v>
      </c>
    </row>
    <row r="33" spans="1:10" ht="12.75">
      <c r="A33" s="67" t="s">
        <v>214</v>
      </c>
      <c r="B33" s="67"/>
      <c r="C33" s="58"/>
      <c r="D33" s="8" t="s">
        <v>103</v>
      </c>
      <c r="E33" s="8" t="s">
        <v>104</v>
      </c>
      <c r="F33" s="8" t="s">
        <v>105</v>
      </c>
      <c r="G33" s="35" t="str">
        <f>GAMES!C32</f>
        <v>Scored</v>
      </c>
      <c r="H33" s="49" t="s">
        <v>20</v>
      </c>
      <c r="I33" s="49" t="s">
        <v>36</v>
      </c>
      <c r="J33" s="49" t="s">
        <v>20</v>
      </c>
    </row>
    <row r="34" spans="1:10" ht="12.75">
      <c r="A34" s="136">
        <v>1956</v>
      </c>
      <c r="B34" s="68"/>
      <c r="C34" s="14"/>
      <c r="D34" s="54">
        <v>5</v>
      </c>
      <c r="E34" s="54">
        <v>5</v>
      </c>
      <c r="F34" s="54">
        <v>0</v>
      </c>
      <c r="G34" s="35">
        <f>GAMES!C33</f>
        <v>165</v>
      </c>
      <c r="H34" s="40">
        <f aca="true" t="shared" si="2" ref="H34:H65">G34/(D34+E34+F34)</f>
        <v>16.5</v>
      </c>
      <c r="I34" s="37">
        <f>GAMES!D33</f>
        <v>163</v>
      </c>
      <c r="J34" s="41">
        <f aca="true" t="shared" si="3" ref="J34:J65">I34/(D34+E34+F34)</f>
        <v>16.3</v>
      </c>
    </row>
    <row r="35" spans="1:10" ht="12.75">
      <c r="A35" s="136">
        <v>1957</v>
      </c>
      <c r="B35" s="68"/>
      <c r="C35" s="14"/>
      <c r="D35" s="54">
        <v>6</v>
      </c>
      <c r="E35" s="54">
        <v>4</v>
      </c>
      <c r="F35" s="54">
        <v>0</v>
      </c>
      <c r="G35" s="35">
        <f>GAMES!C34</f>
        <v>211</v>
      </c>
      <c r="H35" s="40">
        <f t="shared" si="2"/>
        <v>21.1</v>
      </c>
      <c r="I35" s="37">
        <f>GAMES!D34</f>
        <v>124</v>
      </c>
      <c r="J35" s="41">
        <f t="shared" si="3"/>
        <v>12.4</v>
      </c>
    </row>
    <row r="36" spans="1:10" ht="12.75">
      <c r="A36" s="136">
        <v>1958</v>
      </c>
      <c r="B36" s="206">
        <f>SUM(E34:E60)</f>
        <v>66</v>
      </c>
      <c r="C36" s="14"/>
      <c r="D36" s="54">
        <v>9</v>
      </c>
      <c r="E36" s="54">
        <v>0</v>
      </c>
      <c r="F36" s="54">
        <v>1</v>
      </c>
      <c r="G36" s="35">
        <f>GAMES!C35</f>
        <v>409</v>
      </c>
      <c r="H36" s="40">
        <f t="shared" si="2"/>
        <v>40.9</v>
      </c>
      <c r="I36" s="37">
        <f>GAMES!D35</f>
        <v>57</v>
      </c>
      <c r="J36" s="41">
        <f t="shared" si="3"/>
        <v>5.7</v>
      </c>
    </row>
    <row r="37" spans="1:10" ht="12.75">
      <c r="A37" s="136">
        <v>1959</v>
      </c>
      <c r="B37" s="68"/>
      <c r="C37" s="14"/>
      <c r="D37" s="54">
        <v>2</v>
      </c>
      <c r="E37" s="54">
        <v>8</v>
      </c>
      <c r="F37" s="54">
        <v>0</v>
      </c>
      <c r="G37" s="35">
        <f>GAMES!C36</f>
        <v>71</v>
      </c>
      <c r="H37" s="40">
        <f t="shared" si="2"/>
        <v>7.1</v>
      </c>
      <c r="I37" s="37">
        <f>GAMES!D36</f>
        <v>196</v>
      </c>
      <c r="J37" s="41">
        <f t="shared" si="3"/>
        <v>19.6</v>
      </c>
    </row>
    <row r="38" spans="1:10" ht="12.75">
      <c r="A38" s="136">
        <v>1960</v>
      </c>
      <c r="B38" s="68"/>
      <c r="C38" s="14"/>
      <c r="D38" s="54">
        <v>1</v>
      </c>
      <c r="E38" s="54">
        <v>9</v>
      </c>
      <c r="F38" s="54">
        <v>0</v>
      </c>
      <c r="G38" s="35">
        <f>GAMES!C37</f>
        <v>121</v>
      </c>
      <c r="H38" s="40">
        <f t="shared" si="2"/>
        <v>12.1</v>
      </c>
      <c r="I38" s="37">
        <f>GAMES!D37</f>
        <v>180</v>
      </c>
      <c r="J38" s="41">
        <f t="shared" si="3"/>
        <v>18</v>
      </c>
    </row>
    <row r="39" spans="1:10" ht="12.75">
      <c r="A39" s="136">
        <v>1961</v>
      </c>
      <c r="B39" s="68"/>
      <c r="C39" s="14"/>
      <c r="D39" s="54">
        <v>4</v>
      </c>
      <c r="E39" s="54">
        <v>5</v>
      </c>
      <c r="F39" s="54">
        <v>1</v>
      </c>
      <c r="G39" s="35">
        <f>GAMES!C38</f>
        <v>145</v>
      </c>
      <c r="H39" s="40">
        <f t="shared" si="2"/>
        <v>14.5</v>
      </c>
      <c r="I39" s="37">
        <f>GAMES!D38</f>
        <v>124</v>
      </c>
      <c r="J39" s="41">
        <f t="shared" si="3"/>
        <v>12.4</v>
      </c>
    </row>
    <row r="40" spans="1:10" ht="12.75">
      <c r="A40" s="136">
        <v>1962</v>
      </c>
      <c r="B40" s="68"/>
      <c r="C40" s="14"/>
      <c r="D40" s="54">
        <v>8</v>
      </c>
      <c r="E40" s="54">
        <v>1</v>
      </c>
      <c r="F40" s="54">
        <v>1</v>
      </c>
      <c r="G40" s="35">
        <f>GAMES!C39</f>
        <v>301</v>
      </c>
      <c r="H40" s="40">
        <f t="shared" si="2"/>
        <v>30.1</v>
      </c>
      <c r="I40" s="37">
        <f>GAMES!D39</f>
        <v>112</v>
      </c>
      <c r="J40" s="41">
        <f t="shared" si="3"/>
        <v>11.2</v>
      </c>
    </row>
    <row r="41" spans="1:10" ht="12.75">
      <c r="A41" s="136">
        <v>1963</v>
      </c>
      <c r="B41" s="68"/>
      <c r="C41" s="14"/>
      <c r="D41" s="54">
        <v>8</v>
      </c>
      <c r="E41" s="54">
        <v>2</v>
      </c>
      <c r="F41" s="54">
        <v>0</v>
      </c>
      <c r="G41" s="35">
        <f>GAMES!C40</f>
        <v>183</v>
      </c>
      <c r="H41" s="40">
        <f t="shared" si="2"/>
        <v>18.3</v>
      </c>
      <c r="I41" s="37">
        <f>GAMES!D40</f>
        <v>51</v>
      </c>
      <c r="J41" s="41">
        <f t="shared" si="3"/>
        <v>5.1</v>
      </c>
    </row>
    <row r="42" spans="1:10" ht="12.75">
      <c r="A42" s="136">
        <v>1964</v>
      </c>
      <c r="B42" s="68"/>
      <c r="C42" s="135" t="s">
        <v>209</v>
      </c>
      <c r="D42" s="54">
        <v>7</v>
      </c>
      <c r="E42" s="54">
        <v>3</v>
      </c>
      <c r="F42" s="54">
        <v>0</v>
      </c>
      <c r="G42" s="35">
        <f>GAMES!C41</f>
        <v>192</v>
      </c>
      <c r="H42" s="40">
        <f t="shared" si="2"/>
        <v>19.2</v>
      </c>
      <c r="I42" s="37">
        <f>GAMES!D41</f>
        <v>60</v>
      </c>
      <c r="J42" s="41">
        <f t="shared" si="3"/>
        <v>6</v>
      </c>
    </row>
    <row r="43" spans="1:10" ht="12.75">
      <c r="A43" s="136">
        <v>1965</v>
      </c>
      <c r="B43" s="68"/>
      <c r="C43" s="135" t="s">
        <v>209</v>
      </c>
      <c r="D43" s="54">
        <v>10</v>
      </c>
      <c r="E43" s="54">
        <v>0</v>
      </c>
      <c r="F43" s="54">
        <v>0</v>
      </c>
      <c r="G43" s="35">
        <f>GAMES!C42</f>
        <v>312</v>
      </c>
      <c r="H43" s="40">
        <f t="shared" si="2"/>
        <v>31.2</v>
      </c>
      <c r="I43" s="37">
        <f>GAMES!D42</f>
        <v>6</v>
      </c>
      <c r="J43" s="41">
        <f t="shared" si="3"/>
        <v>0.6</v>
      </c>
    </row>
    <row r="44" spans="1:10" ht="12.75">
      <c r="A44" s="136">
        <v>1966</v>
      </c>
      <c r="B44" s="68"/>
      <c r="C44" s="14"/>
      <c r="D44" s="54">
        <v>9</v>
      </c>
      <c r="E44" s="54">
        <v>1</v>
      </c>
      <c r="F44" s="54">
        <v>0</v>
      </c>
      <c r="G44" s="35">
        <f>GAMES!C43</f>
        <v>285</v>
      </c>
      <c r="H44" s="40">
        <f t="shared" si="2"/>
        <v>28.5</v>
      </c>
      <c r="I44" s="37">
        <f>GAMES!D43</f>
        <v>66</v>
      </c>
      <c r="J44" s="41">
        <f t="shared" si="3"/>
        <v>6.6</v>
      </c>
    </row>
    <row r="45" spans="1:10" ht="12.75">
      <c r="A45" s="136">
        <v>1967</v>
      </c>
      <c r="B45" s="68"/>
      <c r="C45" s="14"/>
      <c r="D45" s="54">
        <v>10</v>
      </c>
      <c r="E45" s="54">
        <v>0</v>
      </c>
      <c r="F45" s="54">
        <v>0</v>
      </c>
      <c r="G45" s="35">
        <f>GAMES!C44</f>
        <v>318</v>
      </c>
      <c r="H45" s="40">
        <f t="shared" si="2"/>
        <v>31.8</v>
      </c>
      <c r="I45" s="37">
        <f>GAMES!D44</f>
        <v>88</v>
      </c>
      <c r="J45" s="41">
        <f t="shared" si="3"/>
        <v>8.8</v>
      </c>
    </row>
    <row r="46" spans="1:10" ht="12.75">
      <c r="A46" s="136">
        <v>1968</v>
      </c>
      <c r="B46" s="68"/>
      <c r="C46" s="14"/>
      <c r="D46" s="54">
        <v>8</v>
      </c>
      <c r="E46" s="54">
        <v>1</v>
      </c>
      <c r="F46" s="54">
        <v>1</v>
      </c>
      <c r="G46" s="35">
        <f>GAMES!C45</f>
        <v>281</v>
      </c>
      <c r="H46" s="40">
        <f t="shared" si="2"/>
        <v>28.1</v>
      </c>
      <c r="I46" s="37">
        <f>GAMES!D45</f>
        <v>81</v>
      </c>
      <c r="J46" s="41">
        <f t="shared" si="3"/>
        <v>8.1</v>
      </c>
    </row>
    <row r="47" spans="1:10" ht="12.75">
      <c r="A47" s="136">
        <v>1969</v>
      </c>
      <c r="B47" s="68"/>
      <c r="C47" s="14"/>
      <c r="D47" s="54">
        <v>7</v>
      </c>
      <c r="E47" s="54">
        <v>2</v>
      </c>
      <c r="F47" s="54">
        <v>1</v>
      </c>
      <c r="G47" s="35">
        <f>GAMES!C46</f>
        <v>229</v>
      </c>
      <c r="H47" s="40">
        <f t="shared" si="2"/>
        <v>22.9</v>
      </c>
      <c r="I47" s="37">
        <f>GAMES!D46</f>
        <v>125</v>
      </c>
      <c r="J47" s="41">
        <f t="shared" si="3"/>
        <v>12.5</v>
      </c>
    </row>
    <row r="48" spans="1:10" ht="12.75">
      <c r="A48" s="136">
        <v>1970</v>
      </c>
      <c r="B48" s="68"/>
      <c r="C48" s="135" t="s">
        <v>209</v>
      </c>
      <c r="D48" s="54">
        <v>13</v>
      </c>
      <c r="E48" s="54">
        <v>0</v>
      </c>
      <c r="F48" s="54">
        <v>0</v>
      </c>
      <c r="G48" s="35">
        <f>GAMES!C47</f>
        <v>506</v>
      </c>
      <c r="H48" s="40">
        <f t="shared" si="2"/>
        <v>38.92307692307692</v>
      </c>
      <c r="I48" s="37">
        <f>GAMES!D47</f>
        <v>64</v>
      </c>
      <c r="J48" s="41">
        <f t="shared" si="3"/>
        <v>4.923076923076923</v>
      </c>
    </row>
    <row r="49" spans="1:10" ht="12.75">
      <c r="A49" s="136">
        <v>1971</v>
      </c>
      <c r="B49" s="68"/>
      <c r="C49" s="14"/>
      <c r="D49" s="54">
        <v>10</v>
      </c>
      <c r="E49" s="54">
        <v>1</v>
      </c>
      <c r="F49" s="54">
        <v>0</v>
      </c>
      <c r="G49" s="35">
        <f>GAMES!C48</f>
        <v>448</v>
      </c>
      <c r="H49" s="40">
        <f t="shared" si="2"/>
        <v>40.72727272727273</v>
      </c>
      <c r="I49" s="37">
        <f>GAMES!D48</f>
        <v>85</v>
      </c>
      <c r="J49" s="41">
        <f t="shared" si="3"/>
        <v>7.7272727272727275</v>
      </c>
    </row>
    <row r="50" spans="1:10" ht="12.75">
      <c r="A50" s="136">
        <v>1972</v>
      </c>
      <c r="B50" s="23" t="s">
        <v>209</v>
      </c>
      <c r="C50" s="135" t="s">
        <v>209</v>
      </c>
      <c r="D50" s="54">
        <v>7</v>
      </c>
      <c r="E50" s="54">
        <v>3</v>
      </c>
      <c r="F50" s="54">
        <v>0</v>
      </c>
      <c r="G50" s="35">
        <f>GAMES!C49</f>
        <v>297</v>
      </c>
      <c r="H50" s="40">
        <f t="shared" si="2"/>
        <v>29.7</v>
      </c>
      <c r="I50" s="37">
        <f>GAMES!D49</f>
        <v>148</v>
      </c>
      <c r="J50" s="41">
        <f t="shared" si="3"/>
        <v>14.8</v>
      </c>
    </row>
    <row r="51" spans="1:10" ht="12.75">
      <c r="A51" s="136">
        <v>1973</v>
      </c>
      <c r="B51" s="23" t="s">
        <v>209</v>
      </c>
      <c r="C51" s="135" t="s">
        <v>209</v>
      </c>
      <c r="D51" s="54">
        <v>9</v>
      </c>
      <c r="E51" s="54">
        <v>1</v>
      </c>
      <c r="F51" s="54">
        <v>0</v>
      </c>
      <c r="G51" s="35">
        <f>GAMES!C50</f>
        <v>406</v>
      </c>
      <c r="H51" s="40">
        <f t="shared" si="2"/>
        <v>40.6</v>
      </c>
      <c r="I51" s="37">
        <f>GAMES!D50</f>
        <v>121</v>
      </c>
      <c r="J51" s="41">
        <f t="shared" si="3"/>
        <v>12.1</v>
      </c>
    </row>
    <row r="52" spans="1:10" ht="12.75">
      <c r="A52" s="136">
        <v>1974</v>
      </c>
      <c r="B52" s="23" t="s">
        <v>209</v>
      </c>
      <c r="C52" s="135" t="s">
        <v>209</v>
      </c>
      <c r="D52" s="54">
        <v>13</v>
      </c>
      <c r="E52" s="54">
        <v>0</v>
      </c>
      <c r="F52" s="54">
        <v>0</v>
      </c>
      <c r="G52" s="35">
        <f>GAMES!C51</f>
        <v>687</v>
      </c>
      <c r="H52" s="40">
        <f t="shared" si="2"/>
        <v>52.84615384615385</v>
      </c>
      <c r="I52" s="37">
        <f>GAMES!D51</f>
        <v>130</v>
      </c>
      <c r="J52" s="41">
        <f t="shared" si="3"/>
        <v>10</v>
      </c>
    </row>
    <row r="53" spans="1:10" ht="12.75">
      <c r="A53" s="136">
        <v>1975</v>
      </c>
      <c r="B53" s="23" t="s">
        <v>209</v>
      </c>
      <c r="C53" s="14"/>
      <c r="D53" s="54">
        <v>11</v>
      </c>
      <c r="E53" s="54">
        <v>1</v>
      </c>
      <c r="F53" s="54">
        <v>0</v>
      </c>
      <c r="G53" s="35">
        <f>GAMES!C52</f>
        <v>339</v>
      </c>
      <c r="H53" s="40">
        <f t="shared" si="2"/>
        <v>28.25</v>
      </c>
      <c r="I53" s="37">
        <f>GAMES!D52</f>
        <v>122</v>
      </c>
      <c r="J53" s="41">
        <f t="shared" si="3"/>
        <v>10.166666666666666</v>
      </c>
    </row>
    <row r="54" spans="1:10" ht="12.75">
      <c r="A54" s="136">
        <v>1976</v>
      </c>
      <c r="B54" s="68"/>
      <c r="C54" s="14"/>
      <c r="D54" s="54">
        <v>8</v>
      </c>
      <c r="E54" s="54">
        <v>2</v>
      </c>
      <c r="F54" s="54">
        <v>0</v>
      </c>
      <c r="G54" s="35">
        <f>GAMES!C53</f>
        <v>306</v>
      </c>
      <c r="H54" s="40">
        <f t="shared" si="2"/>
        <v>30.6</v>
      </c>
      <c r="I54" s="37">
        <f>GAMES!D53</f>
        <v>77</v>
      </c>
      <c r="J54" s="41">
        <f t="shared" si="3"/>
        <v>7.7</v>
      </c>
    </row>
    <row r="55" spans="1:10" ht="12.75">
      <c r="A55" s="136">
        <v>1977</v>
      </c>
      <c r="B55" s="23" t="s">
        <v>209</v>
      </c>
      <c r="C55" s="14"/>
      <c r="D55" s="54">
        <v>9</v>
      </c>
      <c r="E55" s="54">
        <v>2</v>
      </c>
      <c r="F55" s="54">
        <v>0</v>
      </c>
      <c r="G55" s="35">
        <f>GAMES!C54</f>
        <v>307</v>
      </c>
      <c r="H55" s="40">
        <f t="shared" si="2"/>
        <v>27.90909090909091</v>
      </c>
      <c r="I55" s="37">
        <f>GAMES!D54</f>
        <v>118</v>
      </c>
      <c r="J55" s="41">
        <f t="shared" si="3"/>
        <v>10.727272727272727</v>
      </c>
    </row>
    <row r="56" spans="1:10" ht="12.75">
      <c r="A56" s="136">
        <v>1978</v>
      </c>
      <c r="B56" s="23" t="s">
        <v>209</v>
      </c>
      <c r="C56" s="14"/>
      <c r="D56" s="54">
        <v>12</v>
      </c>
      <c r="E56" s="54">
        <v>2</v>
      </c>
      <c r="F56" s="54">
        <v>0</v>
      </c>
      <c r="G56" s="35">
        <f>GAMES!C55</f>
        <v>450</v>
      </c>
      <c r="H56" s="40">
        <f t="shared" si="2"/>
        <v>32.142857142857146</v>
      </c>
      <c r="I56" s="37">
        <f>GAMES!D55</f>
        <v>200</v>
      </c>
      <c r="J56" s="41">
        <f t="shared" si="3"/>
        <v>14.285714285714286</v>
      </c>
    </row>
    <row r="57" spans="1:10" ht="12.75">
      <c r="A57" s="136">
        <v>1979</v>
      </c>
      <c r="B57" s="68"/>
      <c r="C57" s="14"/>
      <c r="D57" s="54">
        <v>8</v>
      </c>
      <c r="E57" s="54">
        <v>3</v>
      </c>
      <c r="F57" s="54">
        <v>0</v>
      </c>
      <c r="G57" s="35">
        <f>GAMES!C56</f>
        <v>252</v>
      </c>
      <c r="H57" s="40">
        <f t="shared" si="2"/>
        <v>22.90909090909091</v>
      </c>
      <c r="I57" s="37">
        <f>GAMES!D56</f>
        <v>156</v>
      </c>
      <c r="J57" s="41">
        <f t="shared" si="3"/>
        <v>14.181818181818182</v>
      </c>
    </row>
    <row r="58" spans="1:10" ht="12.75">
      <c r="A58" s="136">
        <v>1980</v>
      </c>
      <c r="B58" s="68"/>
      <c r="C58" s="14"/>
      <c r="D58" s="54">
        <v>8</v>
      </c>
      <c r="E58" s="54">
        <v>2</v>
      </c>
      <c r="F58" s="54">
        <v>0</v>
      </c>
      <c r="G58" s="35">
        <f>GAMES!C57</f>
        <v>223</v>
      </c>
      <c r="H58" s="40">
        <f t="shared" si="2"/>
        <v>22.3</v>
      </c>
      <c r="I58" s="37">
        <f>GAMES!D57</f>
        <v>116</v>
      </c>
      <c r="J58" s="41">
        <f t="shared" si="3"/>
        <v>11.6</v>
      </c>
    </row>
    <row r="59" spans="1:10" ht="12.75">
      <c r="A59" s="136">
        <v>1981</v>
      </c>
      <c r="B59" s="23" t="s">
        <v>209</v>
      </c>
      <c r="C59" s="14"/>
      <c r="D59" s="54">
        <v>4</v>
      </c>
      <c r="E59" s="54">
        <v>6</v>
      </c>
      <c r="F59" s="54">
        <v>0</v>
      </c>
      <c r="G59" s="35">
        <f>GAMES!C58</f>
        <v>125</v>
      </c>
      <c r="H59" s="40">
        <f t="shared" si="2"/>
        <v>12.5</v>
      </c>
      <c r="I59" s="37">
        <f>GAMES!D58</f>
        <v>158</v>
      </c>
      <c r="J59" s="41">
        <f t="shared" si="3"/>
        <v>15.8</v>
      </c>
    </row>
    <row r="60" spans="1:10" ht="12.75">
      <c r="A60" s="136">
        <v>1982</v>
      </c>
      <c r="B60" s="23" t="s">
        <v>209</v>
      </c>
      <c r="C60" s="14"/>
      <c r="D60" s="54">
        <v>9</v>
      </c>
      <c r="E60" s="54">
        <v>2</v>
      </c>
      <c r="F60" s="54">
        <v>0</v>
      </c>
      <c r="G60" s="35">
        <f>GAMES!C59</f>
        <v>261</v>
      </c>
      <c r="H60" s="40">
        <f t="shared" si="2"/>
        <v>23.727272727272727</v>
      </c>
      <c r="I60" s="37">
        <f>GAMES!D59</f>
        <v>107</v>
      </c>
      <c r="J60" s="41">
        <f t="shared" si="3"/>
        <v>9.727272727272727</v>
      </c>
    </row>
    <row r="61" spans="1:10" ht="12.75">
      <c r="A61" s="136">
        <v>1983</v>
      </c>
      <c r="B61" s="23" t="s">
        <v>209</v>
      </c>
      <c r="C61" s="14">
        <f>SUM(F61:F86)</f>
        <v>1</v>
      </c>
      <c r="D61" s="54">
        <v>8</v>
      </c>
      <c r="E61" s="54">
        <v>2</v>
      </c>
      <c r="F61" s="54">
        <v>0</v>
      </c>
      <c r="G61" s="35">
        <f>GAMES!C60</f>
        <v>169</v>
      </c>
      <c r="H61" s="40">
        <f t="shared" si="2"/>
        <v>16.9</v>
      </c>
      <c r="I61" s="37">
        <f>GAMES!D60</f>
        <v>92</v>
      </c>
      <c r="J61" s="41">
        <f t="shared" si="3"/>
        <v>9.2</v>
      </c>
    </row>
    <row r="62" spans="1:10" ht="12.75">
      <c r="A62" s="136">
        <v>1984</v>
      </c>
      <c r="B62" s="23" t="s">
        <v>209</v>
      </c>
      <c r="C62" s="14"/>
      <c r="D62" s="54">
        <v>6</v>
      </c>
      <c r="E62" s="54">
        <v>4</v>
      </c>
      <c r="F62" s="54">
        <v>0</v>
      </c>
      <c r="G62" s="35">
        <f>GAMES!C61</f>
        <v>167</v>
      </c>
      <c r="H62" s="40">
        <f t="shared" si="2"/>
        <v>16.7</v>
      </c>
      <c r="I62" s="37">
        <f>GAMES!D61</f>
        <v>151</v>
      </c>
      <c r="J62" s="41">
        <f t="shared" si="3"/>
        <v>15.1</v>
      </c>
    </row>
    <row r="63" spans="1:10" ht="12.75">
      <c r="A63" s="136">
        <v>1985</v>
      </c>
      <c r="B63" s="23" t="s">
        <v>209</v>
      </c>
      <c r="C63" s="14"/>
      <c r="D63" s="54">
        <v>8</v>
      </c>
      <c r="E63" s="54">
        <v>3</v>
      </c>
      <c r="F63" s="54">
        <v>0</v>
      </c>
      <c r="G63" s="35">
        <f>GAMES!C62</f>
        <v>217</v>
      </c>
      <c r="H63" s="40">
        <f t="shared" si="2"/>
        <v>19.727272727272727</v>
      </c>
      <c r="I63" s="37">
        <f>GAMES!D62</f>
        <v>102</v>
      </c>
      <c r="J63" s="41">
        <f t="shared" si="3"/>
        <v>9.272727272727273</v>
      </c>
    </row>
    <row r="64" spans="1:10" ht="12.75">
      <c r="A64" s="136">
        <v>1986</v>
      </c>
      <c r="B64" s="68"/>
      <c r="C64" s="14"/>
      <c r="D64" s="54">
        <v>6</v>
      </c>
      <c r="E64" s="54">
        <v>4</v>
      </c>
      <c r="F64" s="54">
        <v>1</v>
      </c>
      <c r="G64" s="35">
        <f>GAMES!C63</f>
        <v>182</v>
      </c>
      <c r="H64" s="40">
        <f t="shared" si="2"/>
        <v>16.545454545454547</v>
      </c>
      <c r="I64" s="37">
        <f>GAMES!D63</f>
        <v>150</v>
      </c>
      <c r="J64" s="41">
        <f t="shared" si="3"/>
        <v>13.636363636363637</v>
      </c>
    </row>
    <row r="65" spans="1:10" ht="12.75">
      <c r="A65" s="136">
        <v>1987</v>
      </c>
      <c r="B65" s="68"/>
      <c r="C65" s="14"/>
      <c r="D65" s="54">
        <v>8</v>
      </c>
      <c r="E65" s="54">
        <v>4</v>
      </c>
      <c r="F65" s="54">
        <v>0</v>
      </c>
      <c r="G65" s="35">
        <f>GAMES!C64</f>
        <v>177</v>
      </c>
      <c r="H65" s="40">
        <f t="shared" si="2"/>
        <v>14.75</v>
      </c>
      <c r="I65" s="37">
        <f>GAMES!D64</f>
        <v>117</v>
      </c>
      <c r="J65" s="41">
        <f t="shared" si="3"/>
        <v>9.75</v>
      </c>
    </row>
    <row r="66" spans="1:10" ht="12.75">
      <c r="A66" s="136">
        <v>1988</v>
      </c>
      <c r="B66" s="68"/>
      <c r="C66" s="14"/>
      <c r="D66" s="54">
        <v>12</v>
      </c>
      <c r="E66" s="54">
        <v>1</v>
      </c>
      <c r="F66" s="54">
        <v>0</v>
      </c>
      <c r="G66" s="35">
        <f>GAMES!C65</f>
        <v>324</v>
      </c>
      <c r="H66" s="40">
        <f aca="true" t="shared" si="4" ref="H66:H87">G66/(D66+E66+F66)</f>
        <v>24.923076923076923</v>
      </c>
      <c r="I66" s="37">
        <f>GAMES!D65</f>
        <v>95</v>
      </c>
      <c r="J66" s="41">
        <f aca="true" t="shared" si="5" ref="J66:J87">I66/(D66+E66+F66)</f>
        <v>7.3076923076923075</v>
      </c>
    </row>
    <row r="67" spans="1:10" ht="12.75">
      <c r="A67" s="136">
        <v>1989</v>
      </c>
      <c r="B67" s="68"/>
      <c r="C67" s="14"/>
      <c r="D67" s="54">
        <v>9</v>
      </c>
      <c r="E67" s="54">
        <v>2</v>
      </c>
      <c r="F67" s="54">
        <v>0</v>
      </c>
      <c r="G67" s="35">
        <f>GAMES!C66</f>
        <v>221</v>
      </c>
      <c r="H67" s="40">
        <f t="shared" si="4"/>
        <v>20.09090909090909</v>
      </c>
      <c r="I67" s="37">
        <f>GAMES!D66</f>
        <v>136</v>
      </c>
      <c r="J67" s="41">
        <f t="shared" si="5"/>
        <v>12.363636363636363</v>
      </c>
    </row>
    <row r="68" spans="1:10" ht="12.75">
      <c r="A68" s="136">
        <v>1990</v>
      </c>
      <c r="B68" s="68"/>
      <c r="C68" s="14"/>
      <c r="D68" s="54">
        <v>9</v>
      </c>
      <c r="E68" s="54">
        <v>3</v>
      </c>
      <c r="F68" s="54">
        <v>0</v>
      </c>
      <c r="G68" s="35">
        <f>GAMES!C67</f>
        <v>222</v>
      </c>
      <c r="H68" s="40">
        <f t="shared" si="4"/>
        <v>18.5</v>
      </c>
      <c r="I68" s="37">
        <f>GAMES!D67</f>
        <v>172</v>
      </c>
      <c r="J68" s="41">
        <f t="shared" si="5"/>
        <v>14.333333333333334</v>
      </c>
    </row>
    <row r="69" spans="1:10" ht="12.75">
      <c r="A69" s="136">
        <v>1991</v>
      </c>
      <c r="B69" s="68"/>
      <c r="C69" s="14"/>
      <c r="D69" s="54">
        <v>8</v>
      </c>
      <c r="E69" s="54">
        <v>3</v>
      </c>
      <c r="F69" s="54">
        <v>0</v>
      </c>
      <c r="G69" s="35">
        <f>GAMES!C68</f>
        <v>228</v>
      </c>
      <c r="H69" s="40">
        <f t="shared" si="4"/>
        <v>20.727272727272727</v>
      </c>
      <c r="I69" s="37">
        <f>GAMES!D68</f>
        <v>84</v>
      </c>
      <c r="J69" s="41">
        <f t="shared" si="5"/>
        <v>7.636363636363637</v>
      </c>
    </row>
    <row r="70" spans="1:10" ht="12.75">
      <c r="A70" s="136">
        <v>1992</v>
      </c>
      <c r="B70" s="68"/>
      <c r="C70" s="14"/>
      <c r="D70" s="54">
        <v>7</v>
      </c>
      <c r="E70" s="54">
        <v>6</v>
      </c>
      <c r="F70" s="54">
        <v>0</v>
      </c>
      <c r="G70" s="35">
        <f>GAMES!C69</f>
        <v>232</v>
      </c>
      <c r="H70" s="40">
        <f t="shared" si="4"/>
        <v>17.846153846153847</v>
      </c>
      <c r="I70" s="37">
        <f>GAMES!D69</f>
        <v>219</v>
      </c>
      <c r="J70" s="41">
        <f t="shared" si="5"/>
        <v>16.846153846153847</v>
      </c>
    </row>
    <row r="71" spans="1:10" ht="12.75">
      <c r="A71" s="136">
        <v>1993</v>
      </c>
      <c r="B71" s="68"/>
      <c r="C71" s="14"/>
      <c r="D71" s="54">
        <v>9</v>
      </c>
      <c r="E71" s="54">
        <v>3</v>
      </c>
      <c r="F71" s="54">
        <v>0</v>
      </c>
      <c r="G71" s="35">
        <f>GAMES!C70</f>
        <v>291</v>
      </c>
      <c r="H71" s="40">
        <f t="shared" si="4"/>
        <v>24.25</v>
      </c>
      <c r="I71" s="37">
        <f>GAMES!D70</f>
        <v>110</v>
      </c>
      <c r="J71" s="41">
        <f t="shared" si="5"/>
        <v>9.166666666666666</v>
      </c>
    </row>
    <row r="72" spans="1:10" ht="12.75">
      <c r="A72" s="136">
        <v>1994</v>
      </c>
      <c r="B72" s="23" t="s">
        <v>209</v>
      </c>
      <c r="C72" s="135" t="s">
        <v>209</v>
      </c>
      <c r="D72" s="54">
        <v>9</v>
      </c>
      <c r="E72" s="54">
        <v>5</v>
      </c>
      <c r="F72" s="54">
        <v>0</v>
      </c>
      <c r="G72" s="35">
        <f>GAMES!C71</f>
        <v>195</v>
      </c>
      <c r="H72" s="40">
        <f t="shared" si="4"/>
        <v>13.928571428571429</v>
      </c>
      <c r="I72" s="37">
        <f>GAMES!D71</f>
        <v>141</v>
      </c>
      <c r="J72" s="41">
        <f t="shared" si="5"/>
        <v>10.071428571428571</v>
      </c>
    </row>
    <row r="73" spans="1:10" ht="12.75">
      <c r="A73" s="136">
        <v>1995</v>
      </c>
      <c r="B73" s="68"/>
      <c r="C73" s="135" t="s">
        <v>209</v>
      </c>
      <c r="D73" s="54">
        <v>8</v>
      </c>
      <c r="E73" s="54">
        <v>4</v>
      </c>
      <c r="F73" s="54">
        <v>0</v>
      </c>
      <c r="G73" s="35">
        <f>GAMES!C72</f>
        <v>286</v>
      </c>
      <c r="H73" s="40">
        <f t="shared" si="4"/>
        <v>23.833333333333332</v>
      </c>
      <c r="I73" s="37">
        <f>GAMES!D72</f>
        <v>149</v>
      </c>
      <c r="J73" s="41">
        <f t="shared" si="5"/>
        <v>12.416666666666666</v>
      </c>
    </row>
    <row r="74" spans="1:10" ht="12.75">
      <c r="A74" s="136">
        <v>1996</v>
      </c>
      <c r="B74" s="68"/>
      <c r="C74" s="135" t="s">
        <v>209</v>
      </c>
      <c r="D74" s="54">
        <v>12</v>
      </c>
      <c r="E74" s="54">
        <v>1</v>
      </c>
      <c r="F74" s="54">
        <v>0</v>
      </c>
      <c r="G74" s="35">
        <f>GAMES!C73</f>
        <v>390</v>
      </c>
      <c r="H74" s="40">
        <f t="shared" si="4"/>
        <v>30</v>
      </c>
      <c r="I74" s="37">
        <f>GAMES!D73</f>
        <v>80</v>
      </c>
      <c r="J74" s="41">
        <f t="shared" si="5"/>
        <v>6.153846153846154</v>
      </c>
    </row>
    <row r="75" spans="1:10" ht="12.75">
      <c r="A75" s="136">
        <v>1997</v>
      </c>
      <c r="B75" s="68"/>
      <c r="C75" s="135" t="s">
        <v>209</v>
      </c>
      <c r="D75" s="54">
        <v>12</v>
      </c>
      <c r="E75" s="54">
        <v>2</v>
      </c>
      <c r="F75" s="54">
        <v>0</v>
      </c>
      <c r="G75" s="35">
        <f>GAMES!C74</f>
        <v>352</v>
      </c>
      <c r="H75" s="40">
        <f t="shared" si="4"/>
        <v>25.142857142857142</v>
      </c>
      <c r="I75" s="37">
        <f>GAMES!D74</f>
        <v>142</v>
      </c>
      <c r="J75" s="41">
        <f t="shared" si="5"/>
        <v>10.142857142857142</v>
      </c>
    </row>
    <row r="76" spans="1:10" ht="12.75">
      <c r="A76" s="136">
        <v>1998</v>
      </c>
      <c r="B76" s="206"/>
      <c r="C76" s="14"/>
      <c r="D76" s="54">
        <v>3</v>
      </c>
      <c r="E76" s="54">
        <v>7</v>
      </c>
      <c r="F76" s="54">
        <v>0</v>
      </c>
      <c r="G76" s="35">
        <f>GAMES!C75</f>
        <v>122</v>
      </c>
      <c r="H76" s="40">
        <f t="shared" si="4"/>
        <v>12.2</v>
      </c>
      <c r="I76" s="37">
        <f>GAMES!D75</f>
        <v>159</v>
      </c>
      <c r="J76" s="41">
        <f t="shared" si="5"/>
        <v>15.9</v>
      </c>
    </row>
    <row r="77" spans="1:10" ht="12.75">
      <c r="A77" s="136">
        <v>1999</v>
      </c>
      <c r="B77" s="68"/>
      <c r="C77" s="14"/>
      <c r="D77" s="54">
        <v>12</v>
      </c>
      <c r="E77" s="54">
        <v>1</v>
      </c>
      <c r="F77" s="54">
        <v>0</v>
      </c>
      <c r="G77" s="35">
        <f>GAMES!C76</f>
        <v>318</v>
      </c>
      <c r="H77" s="40">
        <f t="shared" si="4"/>
        <v>24.46153846153846</v>
      </c>
      <c r="I77" s="37">
        <f>GAMES!D76</f>
        <v>122</v>
      </c>
      <c r="J77" s="41">
        <f t="shared" si="5"/>
        <v>9.384615384615385</v>
      </c>
    </row>
    <row r="78" spans="1:10" ht="12.75">
      <c r="A78" s="136">
        <v>2000</v>
      </c>
      <c r="B78" s="68"/>
      <c r="C78" s="14"/>
      <c r="D78" s="54">
        <v>12</v>
      </c>
      <c r="E78" s="54">
        <v>1</v>
      </c>
      <c r="F78" s="54">
        <v>0</v>
      </c>
      <c r="G78" s="35">
        <f>GAMES!C77</f>
        <v>368</v>
      </c>
      <c r="H78" s="40">
        <f t="shared" si="4"/>
        <v>28.307692307692307</v>
      </c>
      <c r="I78" s="37">
        <f>GAMES!D77</f>
        <v>116</v>
      </c>
      <c r="J78" s="41">
        <f t="shared" si="5"/>
        <v>8.923076923076923</v>
      </c>
    </row>
    <row r="79" spans="1:10" ht="12.75">
      <c r="A79" s="136">
        <v>2001</v>
      </c>
      <c r="B79" s="68"/>
      <c r="C79" s="14"/>
      <c r="D79" s="55">
        <v>10</v>
      </c>
      <c r="E79" s="54">
        <v>3</v>
      </c>
      <c r="F79" s="54">
        <v>0</v>
      </c>
      <c r="G79" s="35">
        <f>GAMES!C78</f>
        <v>381</v>
      </c>
      <c r="H79" s="40">
        <f t="shared" si="4"/>
        <v>29.307692307692307</v>
      </c>
      <c r="I79" s="37">
        <f>GAMES!D78</f>
        <v>195</v>
      </c>
      <c r="J79" s="41">
        <f t="shared" si="5"/>
        <v>15</v>
      </c>
    </row>
    <row r="80" spans="1:10" ht="12.75">
      <c r="A80" s="136">
        <v>2002</v>
      </c>
      <c r="B80" s="68"/>
      <c r="C80" s="135" t="s">
        <v>209</v>
      </c>
      <c r="D80" s="54">
        <v>12</v>
      </c>
      <c r="E80" s="54">
        <v>1</v>
      </c>
      <c r="F80" s="54">
        <v>0</v>
      </c>
      <c r="G80" s="35">
        <f>GAMES!C79</f>
        <v>546</v>
      </c>
      <c r="H80" s="40">
        <f t="shared" si="4"/>
        <v>42</v>
      </c>
      <c r="I80" s="37">
        <f>GAMES!D79</f>
        <v>75</v>
      </c>
      <c r="J80" s="41">
        <f t="shared" si="5"/>
        <v>5.769230769230769</v>
      </c>
    </row>
    <row r="81" spans="1:10" ht="12.75">
      <c r="A81" s="136">
        <v>2003</v>
      </c>
      <c r="B81" s="23" t="s">
        <v>209</v>
      </c>
      <c r="C81" s="135" t="s">
        <v>209</v>
      </c>
      <c r="D81" s="54">
        <v>14</v>
      </c>
      <c r="E81" s="54">
        <v>0</v>
      </c>
      <c r="F81" s="54">
        <v>0</v>
      </c>
      <c r="G81" s="35">
        <f>GAMES!C80</f>
        <v>622</v>
      </c>
      <c r="H81" s="40">
        <f t="shared" si="4"/>
        <v>44.42857142857143</v>
      </c>
      <c r="I81" s="37">
        <f>GAMES!D80</f>
        <v>121</v>
      </c>
      <c r="J81" s="41">
        <f t="shared" si="5"/>
        <v>8.642857142857142</v>
      </c>
    </row>
    <row r="82" spans="1:10" ht="12.75">
      <c r="A82" s="136">
        <v>2004</v>
      </c>
      <c r="B82" s="68"/>
      <c r="C82" s="14"/>
      <c r="D82" s="54">
        <v>10</v>
      </c>
      <c r="E82" s="54">
        <v>2</v>
      </c>
      <c r="F82" s="54">
        <v>0</v>
      </c>
      <c r="G82" s="35">
        <f>GAMES!C81</f>
        <v>390</v>
      </c>
      <c r="H82" s="40">
        <f t="shared" si="4"/>
        <v>32.5</v>
      </c>
      <c r="I82" s="37">
        <f>GAMES!D81</f>
        <v>161</v>
      </c>
      <c r="J82" s="41">
        <f t="shared" si="5"/>
        <v>13.416666666666666</v>
      </c>
    </row>
    <row r="83" spans="1:10" ht="12.75">
      <c r="A83" s="136">
        <v>2005</v>
      </c>
      <c r="B83" s="68"/>
      <c r="C83" s="14"/>
      <c r="D83" s="54">
        <v>8</v>
      </c>
      <c r="E83" s="54">
        <v>3</v>
      </c>
      <c r="F83" s="54">
        <v>0</v>
      </c>
      <c r="G83" s="35">
        <f>GAMES!C82</f>
        <v>307</v>
      </c>
      <c r="H83" s="40">
        <f t="shared" si="4"/>
        <v>27.90909090909091</v>
      </c>
      <c r="I83" s="37">
        <f>GAMES!D82</f>
        <v>197</v>
      </c>
      <c r="J83" s="41">
        <f t="shared" si="5"/>
        <v>17.90909090909091</v>
      </c>
    </row>
    <row r="84" spans="1:10" ht="12.75">
      <c r="A84" s="153">
        <v>2006</v>
      </c>
      <c r="B84" s="23" t="s">
        <v>209</v>
      </c>
      <c r="C84" s="14"/>
      <c r="D84" s="54">
        <v>4</v>
      </c>
      <c r="E84" s="54">
        <v>6</v>
      </c>
      <c r="F84" s="54">
        <v>0</v>
      </c>
      <c r="G84" s="35">
        <f>GAMES!C83</f>
        <v>202</v>
      </c>
      <c r="H84" s="40">
        <f t="shared" si="4"/>
        <v>20.2</v>
      </c>
      <c r="I84" s="37">
        <f>GAMES!D83</f>
        <v>224</v>
      </c>
      <c r="J84" s="41">
        <f t="shared" si="5"/>
        <v>22.4</v>
      </c>
    </row>
    <row r="85" spans="1:10" ht="12.75">
      <c r="A85" s="190">
        <v>2007</v>
      </c>
      <c r="B85" s="160" t="s">
        <v>209</v>
      </c>
      <c r="C85" s="161"/>
      <c r="D85" s="191">
        <v>10</v>
      </c>
      <c r="E85" s="191">
        <v>4</v>
      </c>
      <c r="F85" s="191">
        <v>0</v>
      </c>
      <c r="G85" s="192">
        <f>GAMES!C84</f>
        <v>327</v>
      </c>
      <c r="H85" s="193">
        <f t="shared" si="4"/>
        <v>23.357142857142858</v>
      </c>
      <c r="I85" s="194">
        <f>GAMES!D84</f>
        <v>251</v>
      </c>
      <c r="J85" s="195">
        <f t="shared" si="5"/>
        <v>17.928571428571427</v>
      </c>
    </row>
    <row r="86" spans="1:58" s="200" customFormat="1" ht="12.75">
      <c r="A86" s="23">
        <v>2008</v>
      </c>
      <c r="B86" s="23"/>
      <c r="C86" s="56"/>
      <c r="D86" s="52">
        <v>9</v>
      </c>
      <c r="E86" s="52">
        <v>3</v>
      </c>
      <c r="F86" s="52">
        <v>0</v>
      </c>
      <c r="G86" s="35">
        <f>GAMES!C85</f>
        <v>304</v>
      </c>
      <c r="H86" s="36">
        <f t="shared" si="4"/>
        <v>25.333333333333332</v>
      </c>
      <c r="I86" s="37">
        <f>GAMES!D85</f>
        <v>171</v>
      </c>
      <c r="J86" s="38">
        <f t="shared" si="5"/>
        <v>14.25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s="200" customFormat="1" ht="12.75">
      <c r="A87" s="23">
        <v>2009</v>
      </c>
      <c r="B87" s="23"/>
      <c r="C87" s="56"/>
      <c r="D87" s="52">
        <v>10</v>
      </c>
      <c r="E87" s="52">
        <v>2</v>
      </c>
      <c r="F87" s="52">
        <v>0</v>
      </c>
      <c r="G87" s="35">
        <f>GAMES!C86</f>
        <v>371</v>
      </c>
      <c r="H87" s="36">
        <f t="shared" si="4"/>
        <v>30.916666666666668</v>
      </c>
      <c r="I87" s="37">
        <f>GAMES!D86</f>
        <v>164</v>
      </c>
      <c r="J87" s="38">
        <f t="shared" si="5"/>
        <v>13.666666666666666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10" ht="13.5" thickBot="1">
      <c r="A88" s="62" t="s">
        <v>215</v>
      </c>
      <c r="B88" s="113"/>
      <c r="C88" s="196"/>
      <c r="D88" s="197" t="s">
        <v>103</v>
      </c>
      <c r="E88" s="197" t="s">
        <v>104</v>
      </c>
      <c r="F88" s="197" t="s">
        <v>105</v>
      </c>
      <c r="G88" s="198" t="s">
        <v>35</v>
      </c>
      <c r="H88" s="199" t="s">
        <v>20</v>
      </c>
      <c r="I88" s="197" t="s">
        <v>36</v>
      </c>
      <c r="J88" s="197" t="s">
        <v>20</v>
      </c>
    </row>
    <row r="89" spans="1:10" ht="13.5" thickBot="1">
      <c r="A89" s="61" t="s">
        <v>314</v>
      </c>
      <c r="B89" s="61" t="s">
        <v>327</v>
      </c>
      <c r="C89" s="205">
        <f>(D89+(F89/2))/(D89+E89+F89)</f>
        <v>0.7565359477124183</v>
      </c>
      <c r="D89" s="14">
        <f>SUM(D34:D87)</f>
        <v>460</v>
      </c>
      <c r="E89" s="14">
        <f>SUM(E34:E87)</f>
        <v>146</v>
      </c>
      <c r="F89" s="14">
        <f>SUM(F34:F87)</f>
        <v>6</v>
      </c>
      <c r="G89" s="56">
        <f>SUM(G34:G87)</f>
        <v>15741</v>
      </c>
      <c r="H89" s="60">
        <f>G89/(D89+E89+F89)</f>
        <v>25.720588235294116</v>
      </c>
      <c r="I89" s="14">
        <f>SUM(I34:I87)</f>
        <v>6931</v>
      </c>
      <c r="J89" s="42">
        <f>I89/(F89+D89+E89)</f>
        <v>11.32516339869281</v>
      </c>
    </row>
    <row r="90" spans="1:10" ht="12.75">
      <c r="A90" s="62" t="s">
        <v>216</v>
      </c>
      <c r="B90" s="113"/>
      <c r="C90" s="8" t="s">
        <v>103</v>
      </c>
      <c r="D90" s="8" t="s">
        <v>104</v>
      </c>
      <c r="E90" s="8" t="s">
        <v>105</v>
      </c>
      <c r="F90" s="49" t="s">
        <v>35</v>
      </c>
      <c r="G90" s="107" t="s">
        <v>20</v>
      </c>
      <c r="H90" s="49" t="s">
        <v>36</v>
      </c>
      <c r="I90" s="50" t="s">
        <v>20</v>
      </c>
      <c r="J90" s="8" t="s">
        <v>109</v>
      </c>
    </row>
    <row r="91" spans="1:10" ht="12.75">
      <c r="A91" s="69" t="s">
        <v>317</v>
      </c>
      <c r="B91" s="69"/>
      <c r="C91" s="14">
        <f>D89</f>
        <v>460</v>
      </c>
      <c r="D91" s="14">
        <f>E89</f>
        <v>146</v>
      </c>
      <c r="E91" s="14">
        <f>F89</f>
        <v>6</v>
      </c>
      <c r="F91" s="14">
        <f>G89</f>
        <v>15741</v>
      </c>
      <c r="G91" s="43">
        <f>F91/(C91+D91+E91)</f>
        <v>25.720588235294116</v>
      </c>
      <c r="H91" s="14">
        <f>SUM(I38:I82)</f>
        <v>5384</v>
      </c>
      <c r="I91" s="43">
        <f>H91/(C91+D91+E91)</f>
        <v>8.797385620915033</v>
      </c>
      <c r="J91" s="14">
        <f>C91+D91+E91</f>
        <v>612</v>
      </c>
    </row>
    <row r="92" spans="1:10" ht="12.75">
      <c r="A92" s="69" t="s">
        <v>238</v>
      </c>
      <c r="B92" s="69"/>
      <c r="C92" s="14">
        <f>D32</f>
        <v>81</v>
      </c>
      <c r="D92" s="14">
        <f>E32</f>
        <v>81</v>
      </c>
      <c r="E92" s="14">
        <f>F32</f>
        <v>9</v>
      </c>
      <c r="F92" s="14">
        <f>G32</f>
        <v>2562</v>
      </c>
      <c r="G92" s="43">
        <f>F92/(C92+D92+E92)</f>
        <v>14.982456140350877</v>
      </c>
      <c r="H92" s="14">
        <f>I32</f>
        <v>1970</v>
      </c>
      <c r="I92" s="43">
        <f>H92/(C92+D92+E92)</f>
        <v>11.52046783625731</v>
      </c>
      <c r="J92" s="14">
        <f>C92+D92+E92</f>
        <v>171</v>
      </c>
    </row>
    <row r="93" spans="1:10" ht="12.75">
      <c r="A93" s="70" t="s">
        <v>221</v>
      </c>
      <c r="B93" s="70"/>
      <c r="C93" s="25">
        <f>SUM(C91:C92)</f>
        <v>541</v>
      </c>
      <c r="D93" s="25">
        <f>SUM(D91:D92)</f>
        <v>227</v>
      </c>
      <c r="E93" s="25">
        <f>SUM(E91:E92)</f>
        <v>15</v>
      </c>
      <c r="F93" s="25">
        <f>SUM(F91:F92)</f>
        <v>18303</v>
      </c>
      <c r="G93" s="44">
        <f>F93/(C93+D93+E93)</f>
        <v>23.375478927203066</v>
      </c>
      <c r="H93" s="25">
        <f>SUM(H91:H92)</f>
        <v>7354</v>
      </c>
      <c r="I93" s="44">
        <f>H93/(C93+D93+E93)</f>
        <v>9.392081736909324</v>
      </c>
      <c r="J93" s="25">
        <f>C93+D93+E93</f>
        <v>783</v>
      </c>
    </row>
    <row r="94" spans="1:10" ht="12.75">
      <c r="A94" s="70"/>
      <c r="B94" s="70"/>
      <c r="C94" s="15"/>
      <c r="D94" s="25"/>
      <c r="E94" s="25"/>
      <c r="F94" s="25"/>
      <c r="G94" s="25"/>
      <c r="H94" s="44"/>
      <c r="I94" s="25"/>
      <c r="J94" s="44"/>
    </row>
    <row r="95" spans="1:10" ht="12.75">
      <c r="A95" s="82" t="s">
        <v>231</v>
      </c>
      <c r="B95" s="82"/>
      <c r="C95" s="45"/>
      <c r="D95" s="8" t="s">
        <v>103</v>
      </c>
      <c r="E95" s="8" t="s">
        <v>104</v>
      </c>
      <c r="F95" s="8" t="s">
        <v>105</v>
      </c>
      <c r="G95" s="108" t="s">
        <v>109</v>
      </c>
      <c r="H95" s="45"/>
      <c r="I95" s="45" t="s">
        <v>218</v>
      </c>
      <c r="J95" s="45" t="s">
        <v>219</v>
      </c>
    </row>
    <row r="96" spans="1:14" ht="12.75">
      <c r="A96" s="71" t="s">
        <v>108</v>
      </c>
      <c r="B96" s="71"/>
      <c r="C96" s="59"/>
      <c r="D96" s="14">
        <v>97</v>
      </c>
      <c r="E96" s="14">
        <v>23</v>
      </c>
      <c r="F96" s="14">
        <v>0</v>
      </c>
      <c r="G96" s="14">
        <f>D96+E96+F96</f>
        <v>120</v>
      </c>
      <c r="H96" s="14"/>
      <c r="I96" s="24">
        <f>(D96+F96/2)/G96</f>
        <v>0.8083333333333333</v>
      </c>
      <c r="J96" s="24">
        <f>1-I96</f>
        <v>0.19166666666666665</v>
      </c>
      <c r="N96" s="214"/>
    </row>
    <row r="97" spans="1:10" ht="12.75">
      <c r="A97" s="71" t="s">
        <v>106</v>
      </c>
      <c r="B97" s="71"/>
      <c r="C97" s="59"/>
      <c r="D97" s="14">
        <v>96</v>
      </c>
      <c r="E97" s="14">
        <v>9</v>
      </c>
      <c r="F97" s="14">
        <v>2</v>
      </c>
      <c r="G97" s="14">
        <f>D97+E97+F97</f>
        <v>107</v>
      </c>
      <c r="H97" s="14"/>
      <c r="I97" s="24">
        <f>(D97+F97/2)/G97</f>
        <v>0.9065420560747663</v>
      </c>
      <c r="J97" s="24">
        <f>1-I97</f>
        <v>0.09345794392523366</v>
      </c>
    </row>
    <row r="98" spans="1:10" ht="12.75">
      <c r="A98" s="71" t="s">
        <v>107</v>
      </c>
      <c r="B98" s="71"/>
      <c r="C98" s="71"/>
      <c r="D98" s="71"/>
      <c r="E98" s="71"/>
      <c r="F98" s="71"/>
      <c r="G98" s="71"/>
      <c r="H98" s="71"/>
      <c r="I98" s="71"/>
      <c r="J98" s="71"/>
    </row>
    <row r="99" spans="1:10" ht="12.75">
      <c r="A99" s="11" t="s">
        <v>233</v>
      </c>
      <c r="B99" s="11"/>
      <c r="C99" s="11"/>
      <c r="D99" s="11"/>
      <c r="E99" s="11"/>
      <c r="F99" s="11" t="s">
        <v>235</v>
      </c>
      <c r="G99" s="11"/>
      <c r="H99" s="11"/>
      <c r="I99" s="11"/>
      <c r="J99" s="11"/>
    </row>
    <row r="100" spans="1:10" ht="12.75">
      <c r="A100" s="11" t="s">
        <v>234</v>
      </c>
      <c r="B100" s="11"/>
      <c r="C100" s="10"/>
      <c r="D100" s="10"/>
      <c r="E100" s="10"/>
      <c r="F100" s="11" t="s">
        <v>236</v>
      </c>
      <c r="G100" s="133"/>
      <c r="H100" s="51"/>
      <c r="I100" s="51"/>
      <c r="J100" s="11"/>
    </row>
    <row r="101" spans="1:10" ht="12.75">
      <c r="A101" s="72" t="s">
        <v>102</v>
      </c>
      <c r="B101" s="72" t="s">
        <v>217</v>
      </c>
      <c r="C101" s="10" t="s">
        <v>211</v>
      </c>
      <c r="D101" s="10" t="s">
        <v>20</v>
      </c>
      <c r="E101" s="10"/>
      <c r="F101" s="72" t="s">
        <v>102</v>
      </c>
      <c r="G101" s="11" t="s">
        <v>217</v>
      </c>
      <c r="H101" s="10" t="s">
        <v>212</v>
      </c>
      <c r="I101" s="86" t="s">
        <v>20</v>
      </c>
      <c r="J101" s="11"/>
    </row>
    <row r="102" spans="1:10" ht="12.75">
      <c r="A102" s="136">
        <v>1974</v>
      </c>
      <c r="B102" s="136">
        <v>1974</v>
      </c>
      <c r="C102" s="211">
        <v>687</v>
      </c>
      <c r="D102" s="212">
        <v>52.84615384615385</v>
      </c>
      <c r="E102" s="136"/>
      <c r="F102" s="207">
        <v>1965</v>
      </c>
      <c r="G102" s="208">
        <v>10</v>
      </c>
      <c r="H102" s="87">
        <v>6</v>
      </c>
      <c r="I102" s="88">
        <v>0.6</v>
      </c>
      <c r="J102" s="71"/>
    </row>
    <row r="103" spans="1:10" ht="12.75">
      <c r="A103" s="136">
        <v>2003</v>
      </c>
      <c r="B103" s="136">
        <v>2003</v>
      </c>
      <c r="C103" s="213">
        <v>622</v>
      </c>
      <c r="D103" s="212">
        <v>44.42857142857143</v>
      </c>
      <c r="E103" s="136"/>
      <c r="F103" s="207">
        <v>1970</v>
      </c>
      <c r="G103" s="208">
        <v>13</v>
      </c>
      <c r="H103" s="87">
        <v>21</v>
      </c>
      <c r="I103" s="89">
        <v>2.33</v>
      </c>
      <c r="J103" s="71"/>
    </row>
    <row r="104" spans="1:10" ht="12.75">
      <c r="A104" s="136">
        <v>2002</v>
      </c>
      <c r="B104" s="136">
        <v>2002</v>
      </c>
      <c r="C104" s="213">
        <v>546</v>
      </c>
      <c r="D104" s="212">
        <v>42</v>
      </c>
      <c r="E104" s="136"/>
      <c r="F104" s="207">
        <v>1963</v>
      </c>
      <c r="G104" s="208">
        <v>10</v>
      </c>
      <c r="H104" s="87">
        <v>34</v>
      </c>
      <c r="I104" s="89">
        <v>3.4</v>
      </c>
      <c r="J104" s="71"/>
    </row>
    <row r="105" spans="1:10" ht="12.75">
      <c r="A105" s="136">
        <v>1958</v>
      </c>
      <c r="B105" s="136">
        <v>1958</v>
      </c>
      <c r="C105" s="213">
        <v>409</v>
      </c>
      <c r="D105" s="212">
        <v>40.9</v>
      </c>
      <c r="E105" s="136"/>
      <c r="F105" s="207">
        <v>1958</v>
      </c>
      <c r="G105" s="209">
        <v>10</v>
      </c>
      <c r="H105" s="87">
        <v>56</v>
      </c>
      <c r="I105" s="88">
        <v>4.31</v>
      </c>
      <c r="J105" s="71"/>
    </row>
    <row r="106" spans="1:10" ht="12.75">
      <c r="A106" s="136">
        <v>1971</v>
      </c>
      <c r="B106" s="136">
        <v>1971</v>
      </c>
      <c r="C106" s="213">
        <v>448</v>
      </c>
      <c r="D106" s="212">
        <v>40.72727272727273</v>
      </c>
      <c r="E106" s="136"/>
      <c r="F106" s="207">
        <v>2002</v>
      </c>
      <c r="G106" s="208">
        <v>13</v>
      </c>
      <c r="H106" s="87">
        <v>45</v>
      </c>
      <c r="I106" s="89">
        <v>4.5</v>
      </c>
      <c r="J106" s="71"/>
    </row>
    <row r="107" spans="1:10" ht="12.75">
      <c r="A107" s="136">
        <v>1973</v>
      </c>
      <c r="B107" s="136">
        <v>1973</v>
      </c>
      <c r="C107" s="213">
        <v>406</v>
      </c>
      <c r="D107" s="212">
        <v>40.6</v>
      </c>
      <c r="E107" s="136"/>
      <c r="F107" s="207">
        <v>1964</v>
      </c>
      <c r="G107" s="208">
        <v>10</v>
      </c>
      <c r="H107" s="87">
        <v>45</v>
      </c>
      <c r="I107" s="89">
        <v>4.5</v>
      </c>
      <c r="J107" s="71"/>
    </row>
    <row r="108" spans="1:10" ht="12.75">
      <c r="A108" s="136">
        <v>1970</v>
      </c>
      <c r="B108" s="136">
        <v>1970</v>
      </c>
      <c r="C108" s="213">
        <v>506</v>
      </c>
      <c r="D108" s="212">
        <v>38.92307692307692</v>
      </c>
      <c r="E108" s="136"/>
      <c r="F108" s="207">
        <v>1996</v>
      </c>
      <c r="G108" s="208">
        <v>13</v>
      </c>
      <c r="H108" s="87">
        <v>51</v>
      </c>
      <c r="I108" s="88">
        <v>5.1</v>
      </c>
      <c r="J108" s="71"/>
    </row>
    <row r="109" spans="1:10" ht="12.75">
      <c r="A109" s="136">
        <v>2004</v>
      </c>
      <c r="B109" s="136">
        <v>2004</v>
      </c>
      <c r="C109" s="213">
        <v>390</v>
      </c>
      <c r="D109" s="212">
        <v>32.5</v>
      </c>
      <c r="E109" s="136"/>
      <c r="F109" s="207">
        <v>1966</v>
      </c>
      <c r="G109" s="208">
        <v>10</v>
      </c>
      <c r="H109" s="87">
        <v>57</v>
      </c>
      <c r="I109" s="88">
        <v>5.7</v>
      </c>
      <c r="J109" s="71"/>
    </row>
    <row r="110" spans="1:10" ht="12.75">
      <c r="A110" s="136">
        <v>1978</v>
      </c>
      <c r="B110" s="136">
        <v>1978</v>
      </c>
      <c r="C110" s="213">
        <v>450</v>
      </c>
      <c r="D110" s="212">
        <v>32.142857142857146</v>
      </c>
      <c r="E110" s="136"/>
      <c r="F110" s="207">
        <v>1988</v>
      </c>
      <c r="G110" s="208">
        <v>13</v>
      </c>
      <c r="H110" s="87">
        <v>75</v>
      </c>
      <c r="I110" s="88">
        <v>5.77</v>
      </c>
      <c r="J110" s="71"/>
    </row>
    <row r="111" spans="1:10" ht="12.75">
      <c r="A111" s="136">
        <v>1967</v>
      </c>
      <c r="B111" s="136">
        <v>1967</v>
      </c>
      <c r="C111" s="213">
        <v>318</v>
      </c>
      <c r="D111" s="212">
        <v>31.8</v>
      </c>
      <c r="E111" s="136"/>
      <c r="F111" s="207">
        <v>1991</v>
      </c>
      <c r="G111" s="208">
        <v>10</v>
      </c>
      <c r="H111" s="87">
        <v>60</v>
      </c>
      <c r="I111" s="88">
        <v>6</v>
      </c>
      <c r="J111" s="71"/>
    </row>
    <row r="112" spans="1:10" ht="12.75">
      <c r="A112" s="85" t="s">
        <v>239</v>
      </c>
      <c r="B112" s="84"/>
      <c r="C112" s="84"/>
      <c r="D112" s="94"/>
      <c r="E112" s="10"/>
      <c r="F112" s="71">
        <v>1946</v>
      </c>
      <c r="G112" s="71">
        <v>7</v>
      </c>
      <c r="H112" s="71">
        <v>42</v>
      </c>
      <c r="I112" s="210">
        <v>6</v>
      </c>
      <c r="J112" s="71"/>
    </row>
    <row r="113" spans="1:10" ht="12.75">
      <c r="A113" s="94" t="s">
        <v>240</v>
      </c>
      <c r="B113" s="94"/>
      <c r="C113" s="94" t="s">
        <v>103</v>
      </c>
      <c r="D113" s="94" t="s">
        <v>104</v>
      </c>
      <c r="E113" s="94" t="s">
        <v>105</v>
      </c>
      <c r="F113" s="95" t="s">
        <v>241</v>
      </c>
      <c r="G113" s="94"/>
      <c r="H113" s="94"/>
      <c r="I113" s="94"/>
      <c r="J113" s="94"/>
    </row>
    <row r="114" spans="1:10" ht="12.75">
      <c r="A114" s="75" t="s">
        <v>242</v>
      </c>
      <c r="B114" s="75"/>
      <c r="C114" s="14">
        <v>29</v>
      </c>
      <c r="D114" s="14">
        <v>30</v>
      </c>
      <c r="E114" s="14">
        <f>SUM(F6:F15)</f>
        <v>4</v>
      </c>
      <c r="F114" s="24">
        <f>(D114+(E114/2))/(C114+D114+E114)</f>
        <v>0.5079365079365079</v>
      </c>
      <c r="G114" s="71"/>
      <c r="H114" s="71"/>
      <c r="I114" s="71"/>
      <c r="J114" s="71"/>
    </row>
    <row r="115" spans="1:10" ht="12.75">
      <c r="A115" s="75" t="s">
        <v>243</v>
      </c>
      <c r="B115" s="75"/>
      <c r="C115" s="14">
        <v>34</v>
      </c>
      <c r="D115" s="14">
        <f>SUM(E16:E25)</f>
        <v>25</v>
      </c>
      <c r="E115" s="14">
        <f>SUM(F16:F25)</f>
        <v>1</v>
      </c>
      <c r="F115" s="24">
        <f aca="true" t="shared" si="6" ref="F115:F122">(C115+(E115/2))/(C115+D115+E115)</f>
        <v>0.575</v>
      </c>
      <c r="G115" s="71"/>
      <c r="H115" s="71"/>
      <c r="I115" s="71"/>
      <c r="J115" s="71"/>
    </row>
    <row r="116" spans="1:10" ht="12.75">
      <c r="A116" s="75" t="s">
        <v>244</v>
      </c>
      <c r="B116" s="75"/>
      <c r="C116" s="14">
        <v>41</v>
      </c>
      <c r="D116" s="14">
        <v>52</v>
      </c>
      <c r="E116" s="14">
        <v>5</v>
      </c>
      <c r="F116" s="24">
        <f t="shared" si="6"/>
        <v>0.44387755102040816</v>
      </c>
      <c r="G116" s="71"/>
      <c r="H116" s="71"/>
      <c r="I116" s="71"/>
      <c r="J116" s="71"/>
    </row>
    <row r="117" spans="1:10" ht="12.75">
      <c r="A117" s="75" t="s">
        <v>245</v>
      </c>
      <c r="B117" s="75"/>
      <c r="C117" s="14">
        <v>84</v>
      </c>
      <c r="D117" s="14">
        <f>SUM(E39:E48)</f>
        <v>15</v>
      </c>
      <c r="E117" s="14">
        <f>SUM(F39:F48)</f>
        <v>4</v>
      </c>
      <c r="F117" s="24">
        <f t="shared" si="6"/>
        <v>0.8349514563106796</v>
      </c>
      <c r="G117" s="71"/>
      <c r="H117" s="71"/>
      <c r="I117" s="71"/>
      <c r="J117" s="71"/>
    </row>
    <row r="118" spans="1:10" ht="12.75">
      <c r="A118" s="75" t="s">
        <v>246</v>
      </c>
      <c r="B118" s="75"/>
      <c r="C118" s="14">
        <v>95</v>
      </c>
      <c r="D118" s="14">
        <v>17</v>
      </c>
      <c r="E118" s="14">
        <f>SUM(F49:F58)</f>
        <v>0</v>
      </c>
      <c r="F118" s="24">
        <f t="shared" si="6"/>
        <v>0.8482142857142857</v>
      </c>
      <c r="G118" s="71"/>
      <c r="H118" s="71"/>
      <c r="I118" s="71"/>
      <c r="J118" s="71"/>
    </row>
    <row r="119" spans="1:10" ht="12.75">
      <c r="A119" s="75" t="s">
        <v>247</v>
      </c>
      <c r="B119" s="75"/>
      <c r="C119" s="14">
        <v>79</v>
      </c>
      <c r="D119" s="14">
        <v>31</v>
      </c>
      <c r="E119" s="14">
        <f>SUM(F59:F68)</f>
        <v>1</v>
      </c>
      <c r="F119" s="24">
        <f t="shared" si="6"/>
        <v>0.7162162162162162</v>
      </c>
      <c r="G119" s="71"/>
      <c r="H119" s="71"/>
      <c r="I119" s="71"/>
      <c r="J119" s="71"/>
    </row>
    <row r="120" spans="1:58" ht="12.75">
      <c r="A120" s="75" t="s">
        <v>248</v>
      </c>
      <c r="B120" s="75"/>
      <c r="C120" s="14">
        <v>92</v>
      </c>
      <c r="D120" s="14">
        <f>SUM(E69:E78)</f>
        <v>33</v>
      </c>
      <c r="E120" s="14">
        <f>SUM(F69:F78)</f>
        <v>0</v>
      </c>
      <c r="F120" s="24">
        <f t="shared" si="6"/>
        <v>0.736</v>
      </c>
      <c r="G120" s="71"/>
      <c r="H120" s="71"/>
      <c r="I120" s="71"/>
      <c r="J120" s="71"/>
      <c r="BE120" s="85"/>
      <c r="BF120" s="85"/>
    </row>
    <row r="121" spans="1:58" ht="12.75">
      <c r="A121" s="75" t="s">
        <v>249</v>
      </c>
      <c r="B121" s="75"/>
      <c r="C121" s="96">
        <v>87</v>
      </c>
      <c r="D121" s="96">
        <v>24</v>
      </c>
      <c r="E121" s="14">
        <v>0</v>
      </c>
      <c r="F121" s="24">
        <f t="shared" si="6"/>
        <v>0.7837837837837838</v>
      </c>
      <c r="G121" s="71"/>
      <c r="H121" s="71"/>
      <c r="I121" s="71"/>
      <c r="J121" s="71"/>
      <c r="BE121" s="5"/>
      <c r="BF121" s="5"/>
    </row>
    <row r="122" spans="1:58" s="85" customFormat="1" ht="12.75">
      <c r="A122" s="103" t="s">
        <v>101</v>
      </c>
      <c r="B122" s="103"/>
      <c r="C122" s="14">
        <f>SUM(C114:C121)</f>
        <v>541</v>
      </c>
      <c r="D122" s="14">
        <f>SUM(D114:D121)</f>
        <v>227</v>
      </c>
      <c r="E122" s="14">
        <f>SUM(E114:E121)</f>
        <v>15</v>
      </c>
      <c r="F122" s="24">
        <f t="shared" si="6"/>
        <v>0.7005108556832694</v>
      </c>
      <c r="G122" s="71"/>
      <c r="H122" s="71"/>
      <c r="I122" s="71"/>
      <c r="J122" s="71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5"/>
      <c r="BF122" s="5"/>
    </row>
    <row r="123" spans="1:56" s="5" customFormat="1" ht="12.75">
      <c r="A123" s="97" t="s">
        <v>229</v>
      </c>
      <c r="B123" s="97"/>
      <c r="C123" s="85" t="s">
        <v>252</v>
      </c>
      <c r="D123" s="85" t="s">
        <v>110</v>
      </c>
      <c r="E123" s="85" t="s">
        <v>111</v>
      </c>
      <c r="F123" s="85" t="s">
        <v>112</v>
      </c>
      <c r="G123" s="109" t="s">
        <v>241</v>
      </c>
      <c r="H123" s="85"/>
      <c r="I123" s="85"/>
      <c r="J123" s="85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</row>
    <row r="124" spans="1:56" s="5" customFormat="1" ht="12.75">
      <c r="A124" s="14" t="s">
        <v>253</v>
      </c>
      <c r="B124" s="14"/>
      <c r="C124" s="14" t="s">
        <v>266</v>
      </c>
      <c r="D124" s="14">
        <f>SUM(D6:D8)</f>
        <v>8</v>
      </c>
      <c r="E124" s="14">
        <f>SUM(E6:E8)</f>
        <v>15</v>
      </c>
      <c r="F124" s="14">
        <f>SUM(F6:F8)</f>
        <v>2</v>
      </c>
      <c r="G124" s="24">
        <f aca="true" t="shared" si="7" ref="G124:G129">(D124+(F124/2))/(D124+E124+F124)</f>
        <v>0.36</v>
      </c>
      <c r="H124" s="71"/>
      <c r="I124" s="71"/>
      <c r="J124" s="71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</row>
    <row r="125" spans="1:56" s="5" customFormat="1" ht="12.75">
      <c r="A125" s="14" t="s">
        <v>250</v>
      </c>
      <c r="B125" s="14"/>
      <c r="C125" s="14" t="s">
        <v>251</v>
      </c>
      <c r="D125" s="14">
        <f>SUM(D9:D10)</f>
        <v>0</v>
      </c>
      <c r="E125" s="14">
        <f>SUM(E9:E10)</f>
        <v>8</v>
      </c>
      <c r="F125" s="14">
        <f>SUM(F9:F10)</f>
        <v>0</v>
      </c>
      <c r="G125" s="24">
        <f t="shared" si="7"/>
        <v>0</v>
      </c>
      <c r="H125" s="71"/>
      <c r="I125" s="71"/>
      <c r="J125" s="71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1:56" s="5" customFormat="1" ht="12.75">
      <c r="A126" s="14" t="s">
        <v>254</v>
      </c>
      <c r="B126" s="14"/>
      <c r="C126" s="14" t="s">
        <v>255</v>
      </c>
      <c r="D126" s="14">
        <f>SUM(D13:D16)</f>
        <v>27</v>
      </c>
      <c r="E126" s="14">
        <f>SUM(E13:E16)</f>
        <v>11</v>
      </c>
      <c r="F126" s="14">
        <f>SUM(F13:F16)</f>
        <v>2</v>
      </c>
      <c r="G126" s="24">
        <f t="shared" si="7"/>
        <v>0.7</v>
      </c>
      <c r="H126" s="71"/>
      <c r="I126" s="71"/>
      <c r="J126" s="71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</row>
    <row r="127" spans="1:58" s="5" customFormat="1" ht="12.75">
      <c r="A127" s="14" t="s">
        <v>256</v>
      </c>
      <c r="B127" s="14"/>
      <c r="C127" s="14">
        <v>1942</v>
      </c>
      <c r="D127" s="14">
        <v>4</v>
      </c>
      <c r="E127" s="14">
        <v>4</v>
      </c>
      <c r="F127" s="14">
        <v>0</v>
      </c>
      <c r="G127" s="24">
        <f t="shared" si="7"/>
        <v>0.5</v>
      </c>
      <c r="H127" s="71"/>
      <c r="I127" s="71"/>
      <c r="J127" s="7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s="5" customFormat="1" ht="12.75">
      <c r="A128" s="14" t="s">
        <v>257</v>
      </c>
      <c r="B128" s="14"/>
      <c r="C128" s="14" t="s">
        <v>258</v>
      </c>
      <c r="D128" s="14">
        <f>SUM(D21:D25)</f>
        <v>24</v>
      </c>
      <c r="E128" s="14">
        <f>SUM(E21:E25)</f>
        <v>17</v>
      </c>
      <c r="F128" s="14">
        <f>SUM(F21:F25)</f>
        <v>1</v>
      </c>
      <c r="G128" s="24">
        <f t="shared" si="7"/>
        <v>0.5833333333333334</v>
      </c>
      <c r="H128" s="71"/>
      <c r="I128" s="71"/>
      <c r="J128" s="7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10" ht="12.75">
      <c r="A129" s="14" t="s">
        <v>259</v>
      </c>
      <c r="B129" s="14"/>
      <c r="C129" s="14" t="s">
        <v>260</v>
      </c>
      <c r="D129" s="14">
        <f>SUM(D26:D27)</f>
        <v>3</v>
      </c>
      <c r="E129" s="14">
        <f>SUM(E26:E27)</f>
        <v>13</v>
      </c>
      <c r="F129" s="14">
        <f>SUM(F26:F27)</f>
        <v>2</v>
      </c>
      <c r="G129" s="24">
        <f t="shared" si="7"/>
        <v>0.2222222222222222</v>
      </c>
      <c r="H129" s="71"/>
      <c r="I129" s="71"/>
      <c r="J129" s="71"/>
    </row>
    <row r="130" spans="1:10" ht="12.75">
      <c r="A130" s="14" t="s">
        <v>261</v>
      </c>
      <c r="B130" s="14"/>
      <c r="C130" s="14" t="s">
        <v>262</v>
      </c>
      <c r="D130" s="14"/>
      <c r="E130" s="14"/>
      <c r="F130" s="14"/>
      <c r="G130" s="14"/>
      <c r="H130" s="71"/>
      <c r="I130" s="71"/>
      <c r="J130" s="71"/>
    </row>
    <row r="131" spans="1:10" ht="12.75">
      <c r="A131" s="14"/>
      <c r="B131" s="14"/>
      <c r="C131" s="14" t="s">
        <v>263</v>
      </c>
      <c r="D131" s="14">
        <v>228</v>
      </c>
      <c r="E131" s="14">
        <v>71</v>
      </c>
      <c r="F131" s="14">
        <v>7</v>
      </c>
      <c r="G131" s="24">
        <f>(D131+(F131/2))/(D131+E131+F131)</f>
        <v>0.7565359477124183</v>
      </c>
      <c r="H131" s="71"/>
      <c r="I131" s="71"/>
      <c r="J131" s="71"/>
    </row>
    <row r="132" spans="1:10" ht="12.75">
      <c r="A132" s="14" t="s">
        <v>264</v>
      </c>
      <c r="B132" s="14"/>
      <c r="C132" s="14">
        <v>1959</v>
      </c>
      <c r="D132" s="14">
        <v>2</v>
      </c>
      <c r="E132" s="14">
        <v>8</v>
      </c>
      <c r="F132" s="14">
        <v>0</v>
      </c>
      <c r="G132" s="24">
        <f>(D132+(F132/2))/(D132+E132+F132)</f>
        <v>0.2</v>
      </c>
      <c r="H132" s="71"/>
      <c r="I132" s="71"/>
      <c r="J132" s="71"/>
    </row>
    <row r="133" spans="1:10" ht="12.75">
      <c r="A133" s="14" t="s">
        <v>265</v>
      </c>
      <c r="B133" s="14"/>
      <c r="C133" s="14" t="s">
        <v>320</v>
      </c>
      <c r="D133" s="14">
        <v>235</v>
      </c>
      <c r="E133" s="14">
        <v>78</v>
      </c>
      <c r="F133" s="14">
        <v>1</v>
      </c>
      <c r="G133" s="24">
        <f>(D133+(F133/2))/(D133+E133+F133)</f>
        <v>0.75</v>
      </c>
      <c r="H133" s="71"/>
      <c r="I133" s="71"/>
      <c r="J133" s="71"/>
    </row>
    <row r="134" spans="1:10" ht="12.75">
      <c r="A134" s="14" t="s">
        <v>318</v>
      </c>
      <c r="B134" s="14"/>
      <c r="C134" s="14" t="s">
        <v>319</v>
      </c>
      <c r="D134" s="14">
        <v>10</v>
      </c>
      <c r="E134" s="14">
        <v>2</v>
      </c>
      <c r="F134" s="14">
        <v>0</v>
      </c>
      <c r="G134" s="24">
        <f>(D134+(F134/2))/(D134+E134+F134)</f>
        <v>0.8333333333333334</v>
      </c>
      <c r="H134" s="71"/>
      <c r="I134" s="71"/>
      <c r="J134" s="71"/>
    </row>
    <row r="135" spans="1:10" ht="12.75">
      <c r="A135" s="14" t="s">
        <v>101</v>
      </c>
      <c r="B135" s="14"/>
      <c r="C135" s="14"/>
      <c r="D135" s="14">
        <f>SUM(D124:D134)</f>
        <v>541</v>
      </c>
      <c r="E135" s="14">
        <f>SUM(E124:E134)</f>
        <v>227</v>
      </c>
      <c r="F135" s="14">
        <f>SUM(F124:F134)</f>
        <v>15</v>
      </c>
      <c r="G135" s="24">
        <f>(D135+(F135/2))/(D135+E135+F135)</f>
        <v>0.7005108556832694</v>
      </c>
      <c r="H135" s="71"/>
      <c r="I135" s="71"/>
      <c r="J135" s="71"/>
    </row>
  </sheetData>
  <sheetProtection/>
  <hyperlinks>
    <hyperlink ref="A17" r:id="rId1" display="gchsfootball/yearpages/1942.htm"/>
    <hyperlink ref="A16" r:id="rId2" display="gchsfootball/yearpages/1941.htm"/>
    <hyperlink ref="A15" r:id="rId3" display="gchsfootball/yearpages/1940.htm"/>
    <hyperlink ref="A14" r:id="rId4" display="gchsfootball/yearpages/1939.htm"/>
    <hyperlink ref="A13" r:id="rId5" display="gchsfootball/yearpages/1938.htm"/>
    <hyperlink ref="A6" r:id="rId6" display="yearpages/1931.htm"/>
    <hyperlink ref="B6" r:id="rId7" display="link"/>
    <hyperlink ref="B24" r:id="rId8" display="link"/>
    <hyperlink ref="B26" r:id="rId9" display="link"/>
    <hyperlink ref="B28" r:id="rId10" display="link"/>
    <hyperlink ref="B29" r:id="rId11" display="link"/>
    <hyperlink ref="B30" r:id="rId12" display="link"/>
    <hyperlink ref="B51" r:id="rId13" display="link"/>
    <hyperlink ref="B50" r:id="rId14" display="link"/>
    <hyperlink ref="B52" r:id="rId15" display="link"/>
    <hyperlink ref="B53" r:id="rId16" display="link"/>
    <hyperlink ref="B55" r:id="rId17" display="link"/>
    <hyperlink ref="B56" r:id="rId18" display="link"/>
    <hyperlink ref="B59" r:id="rId19" display="link"/>
    <hyperlink ref="B62" r:id="rId20" display="link"/>
    <hyperlink ref="B63" r:id="rId21" display="link"/>
    <hyperlink ref="B72" r:id="rId22" display="link"/>
    <hyperlink ref="B81" r:id="rId23" display="link"/>
    <hyperlink ref="B7" r:id="rId24" display="link"/>
    <hyperlink ref="B8" r:id="rId25" display="link"/>
    <hyperlink ref="B13" r:id="rId26" display="link"/>
    <hyperlink ref="B14" r:id="rId27" display="link"/>
    <hyperlink ref="B15" r:id="rId28" display="link"/>
    <hyperlink ref="B16" r:id="rId29" display="link"/>
    <hyperlink ref="B17" r:id="rId30" display="link"/>
    <hyperlink ref="B21" r:id="rId31" display="link"/>
    <hyperlink ref="B22" r:id="rId32" display="link"/>
    <hyperlink ref="B23" r:id="rId33" display="link"/>
    <hyperlink ref="B27" r:id="rId34" display="link"/>
    <hyperlink ref="C6" r:id="rId35" display="link"/>
    <hyperlink ref="B10" r:id="rId36" display="link"/>
    <hyperlink ref="A21" r:id="rId37" display="gchsfootball/yearpages/1946.htm"/>
    <hyperlink ref="A22" r:id="rId38" display="gchsfootball/yearpages/1947.htm"/>
    <hyperlink ref="A23" r:id="rId39" display="gchsfootball/yearpages/1948.htm"/>
    <hyperlink ref="A24" r:id="rId40" display="gchsfootball/yearpages/1949.htm"/>
    <hyperlink ref="A25" r:id="rId41" display="gchsfootball/yearpages/1950.htm"/>
    <hyperlink ref="A26" r:id="rId42" display="gchsfootball/yearpages/1951.htm"/>
    <hyperlink ref="A27" r:id="rId43" display="gchsfootball/yearpages/1952.htm"/>
    <hyperlink ref="A28" r:id="rId44" display="gchsfootball/yearpages/1953.htm"/>
    <hyperlink ref="A29" r:id="rId45" display="gchsfootball/yearpages/1954.htm"/>
    <hyperlink ref="A30" r:id="rId46" display="gchsfootball/yearpages/1955.htm"/>
    <hyperlink ref="A34" r:id="rId47" display="gchsfootball/yearpages/1956.htm"/>
    <hyperlink ref="A35" r:id="rId48" display="gchsfootball/yearpages/1957.htm"/>
    <hyperlink ref="A36" r:id="rId49" display="gchsfootball/yearpages/1958.htm"/>
    <hyperlink ref="A37" r:id="rId50" display="gchsfootball/yearpages/1959.htm"/>
    <hyperlink ref="A38" r:id="rId51" display="gchsfootball/yearpages/1960.htm"/>
    <hyperlink ref="A39" r:id="rId52" display="gchsfootball/yearpages/1961.htm"/>
    <hyperlink ref="A40" r:id="rId53" display="gchsfootball/yearpages/1962.htm"/>
    <hyperlink ref="A41" r:id="rId54" display="gchsfootball/yearpages/1963.htm"/>
    <hyperlink ref="A42" r:id="rId55" display="gchsfootball/yearpages/1964.htm"/>
    <hyperlink ref="A43" r:id="rId56" display="gchsfootball/yearpages/1965.htm"/>
    <hyperlink ref="A44" r:id="rId57" display="gchsfootball/yearpages/1966.htm"/>
    <hyperlink ref="A45" r:id="rId58" display="gchsfootball/yearpages/1967.htm"/>
    <hyperlink ref="A46" r:id="rId59" display="gchsfootball/yearpages/1968.htm"/>
    <hyperlink ref="A47" r:id="rId60" display="gchsfootball/yearpages/1969.htm"/>
    <hyperlink ref="A48" r:id="rId61" display="gchsfootball/yearpages/1970.htm"/>
    <hyperlink ref="A49" r:id="rId62" display="gchsfootball/yearpages/1971.htm"/>
    <hyperlink ref="A50" r:id="rId63" display="gchsfootball/yearpages/1972.htm"/>
    <hyperlink ref="A51" r:id="rId64" display="gchsfootball/yearpages/1973.htm"/>
    <hyperlink ref="A52" r:id="rId65" display="gchsfootball/yearpages/1974.htm"/>
    <hyperlink ref="A53" r:id="rId66" display="gchsfootball/yearpages/1975.htm"/>
    <hyperlink ref="A54" r:id="rId67" display="gchsfootball/yearpages/1976.htm"/>
    <hyperlink ref="A55" r:id="rId68" display="gchsfootball/yearpages/1977.htm"/>
    <hyperlink ref="A56" r:id="rId69" display="gchsfootball/yearpages/1978.htm"/>
    <hyperlink ref="A57" r:id="rId70" display="gchsfootball/yearpages/1979.htm"/>
    <hyperlink ref="A58" r:id="rId71" display="gchsfootball/yearpages/1980.htm"/>
    <hyperlink ref="A59" r:id="rId72" display="gchsfootball/yearpages/1981.htm"/>
    <hyperlink ref="A60" r:id="rId73" display="gchsfootball/yearpages/1982.htm"/>
    <hyperlink ref="A61" r:id="rId74" display="gchsfootball/yearpages/1983.htm"/>
    <hyperlink ref="A62" r:id="rId75" display="gchsfootball/yearpages/1984.htm"/>
    <hyperlink ref="A63" r:id="rId76" display="gchsfootball/yearpages/1985.htm"/>
    <hyperlink ref="A64" r:id="rId77" display="gchsfootball/yearpages/1986.htm"/>
    <hyperlink ref="A65" r:id="rId78" display="gchsfootball/yearpages/1987.htm"/>
    <hyperlink ref="A66" r:id="rId79" display="gchsfootball/yearpages/1988.htm"/>
    <hyperlink ref="A67" r:id="rId80" display="gchsfootball/yearpages/1989.htm"/>
    <hyperlink ref="A68" r:id="rId81" display="gchsfootball/yearpages/1990.htm"/>
    <hyperlink ref="A69" r:id="rId82" display="gchsfootball/yearpages/1991.htm"/>
    <hyperlink ref="A70" r:id="rId83" display="gchsfootball/yearpages/1992.htm"/>
    <hyperlink ref="A71" r:id="rId84" display="gchsfootball/yearpages/1993.htm"/>
    <hyperlink ref="A72" r:id="rId85" display="gchsfootball/yearpages/1994.htm"/>
    <hyperlink ref="A73" r:id="rId86" display="gchsfootball/yearpages/1995.htm"/>
    <hyperlink ref="A74" r:id="rId87" display="gchsfootball/yearpages/1996.htm"/>
    <hyperlink ref="A75" r:id="rId88" display="gchsfootball/yearpages/1997.htm"/>
    <hyperlink ref="A76" r:id="rId89" display="gchsfootball/yearpages/1998.htm"/>
    <hyperlink ref="A77" r:id="rId90" display="gchsfootball/yearpages/1999.htm"/>
    <hyperlink ref="A78" r:id="rId91" display="gchsfootball/yearpages/2000.htm"/>
    <hyperlink ref="A79" r:id="rId92" display="gchsfootball/yearpages/2001.htm"/>
    <hyperlink ref="A80" r:id="rId93" display="gchsfootball/yearpages/2002.htm"/>
    <hyperlink ref="A81" r:id="rId94" display="gchsfootball/yearpages/2003.htm"/>
    <hyperlink ref="A82" r:id="rId95" display="gchsfootball/yearpages/2004.htm"/>
    <hyperlink ref="A83" r:id="rId96" display="gchsfootball/yearpages/2005.htm"/>
    <hyperlink ref="A7" r:id="rId97" display="yearpages/1932.htm"/>
    <hyperlink ref="A8" r:id="rId98" display="yearpages/1933.htm"/>
    <hyperlink ref="A9" r:id="rId99" display="yearpages/1934.htm"/>
    <hyperlink ref="A10" r:id="rId100" display="yearpages/1935.htm"/>
    <hyperlink ref="C24" r:id="rId101" display="link"/>
    <hyperlink ref="C25" r:id="rId102" display="link"/>
    <hyperlink ref="C28" r:id="rId103" display="link"/>
    <hyperlink ref="C29" r:id="rId104" display="link"/>
    <hyperlink ref="C42" r:id="rId105" display="link"/>
    <hyperlink ref="C43" r:id="rId106" display="link"/>
    <hyperlink ref="C48" r:id="rId107" display="link"/>
    <hyperlink ref="C50" r:id="rId108" display="link"/>
    <hyperlink ref="C51" r:id="rId109" display="link"/>
    <hyperlink ref="C52" r:id="rId110" display="link"/>
    <hyperlink ref="C72" r:id="rId111" display="link"/>
    <hyperlink ref="C73" r:id="rId112" display="link"/>
    <hyperlink ref="C74" r:id="rId113" display="link"/>
    <hyperlink ref="C75" r:id="rId114" display="link"/>
    <hyperlink ref="C80" r:id="rId115" display="link"/>
    <hyperlink ref="C81" r:id="rId116" display="link"/>
    <hyperlink ref="A2" r:id="rId117" display="Blue Devil Football"/>
    <hyperlink ref="D2" r:id="rId118" display="National All-Time Wins"/>
    <hyperlink ref="B60" r:id="rId119" display="link"/>
    <hyperlink ref="B61" r:id="rId120" display="link"/>
    <hyperlink ref="B25" r:id="rId121" display="link"/>
    <hyperlink ref="B84" r:id="rId122" display="http://www.scott.k12.va.us/gchsfootball/rosters/06Roster.htm"/>
    <hyperlink ref="B85" r:id="rId123" display="link"/>
    <hyperlink ref="A105" r:id="rId124" display="gchsfootball/yearpages/1958.htm"/>
    <hyperlink ref="B105" r:id="rId125" display="gchsfootball/yearpages/1958.htm"/>
    <hyperlink ref="A111" r:id="rId126" display="gchsfootball/yearpages/1967.htm"/>
    <hyperlink ref="B111" r:id="rId127" display="gchsfootball/yearpages/1967.htm"/>
    <hyperlink ref="A108" r:id="rId128" display="gchsfootball/yearpages/1970.htm"/>
    <hyperlink ref="B108" r:id="rId129" display="gchsfootball/yearpages/1970.htm"/>
    <hyperlink ref="A106" r:id="rId130" display="gchsfootball/yearpages/1971.htm"/>
    <hyperlink ref="B106" r:id="rId131" display="gchsfootball/yearpages/1971.htm"/>
    <hyperlink ref="A107" r:id="rId132" display="gchsfootball/yearpages/1973.htm"/>
    <hyperlink ref="B107" r:id="rId133" display="gchsfootball/yearpages/1973.htm"/>
    <hyperlink ref="A102" r:id="rId134" display="gchsfootball/yearpages/1974.htm"/>
    <hyperlink ref="B102" r:id="rId135" display="gchsfootball/yearpages/1974.htm"/>
    <hyperlink ref="A110" r:id="rId136" display="gchsfootball/yearpages/1978.htm"/>
    <hyperlink ref="B110" r:id="rId137" display="gchsfootball/yearpages/1978.htm"/>
    <hyperlink ref="A104" r:id="rId138" display="gchsfootball/yearpages/2002.htm"/>
    <hyperlink ref="B104" r:id="rId139" display="gchsfootball/yearpages/2002.htm"/>
    <hyperlink ref="A103" r:id="rId140" display="gchsfootball/yearpages/2003.htm"/>
    <hyperlink ref="B103" r:id="rId141" display="gchsfootball/yearpages/2003.htm"/>
    <hyperlink ref="A109" r:id="rId142" display="gchsfootball/yearpages/2004.htm"/>
    <hyperlink ref="B109" r:id="rId143" display="gchsfootball/yearpages/2004.htm"/>
    <hyperlink ref="F105" r:id="rId144" display="gchsfootball/yearpages/1958.htm"/>
    <hyperlink ref="F104" r:id="rId145" display="gchsfootball/yearpages/1963.htm"/>
    <hyperlink ref="F107" r:id="rId146" display="gchsfootball/yearpages/1964.htm"/>
    <hyperlink ref="F102" r:id="rId147" display="gchsfootball/yearpages/1965.htm"/>
    <hyperlink ref="F109" r:id="rId148" display="gchsfootball/yearpages/1966.htm"/>
    <hyperlink ref="F103" r:id="rId149" display="gchsfootball/yearpages/1970.htm"/>
    <hyperlink ref="F110" r:id="rId150" display="gchsfootball/yearpages/1988.htm"/>
    <hyperlink ref="F111" r:id="rId151" display="gchsfootball/yearpages/1991.htm"/>
    <hyperlink ref="F108" r:id="rId152" display="gchsfootball/yearpages/1996.htm"/>
    <hyperlink ref="F106" r:id="rId153" display="gchsfootball/yearpages/2002.htm"/>
    <hyperlink ref="G2" r:id="rId154" display="Back to Website"/>
  </hyperlinks>
  <printOptions gridLines="1"/>
  <pageMargins left="0.75" right="0.75" top="1" bottom="1" header="0.5" footer="0.5"/>
  <pageSetup fitToHeight="1" fitToWidth="1" horizontalDpi="300" verticalDpi="300" orientation="portrait" scale="14" r:id="rId155"/>
  <ignoredErrors>
    <ignoredError sqref="G92" formula="1"/>
    <ignoredError sqref="D115 E1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O241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4" sqref="I54"/>
    </sheetView>
  </sheetViews>
  <sheetFormatPr defaultColWidth="9.140625" defaultRowHeight="12.75"/>
  <cols>
    <col min="1" max="1" width="17.8515625" style="111" customWidth="1"/>
    <col min="2" max="2" width="10.00390625" style="111" customWidth="1"/>
    <col min="3" max="3" width="7.8515625" style="111" bestFit="1" customWidth="1"/>
    <col min="4" max="4" width="8.8515625" style="111" bestFit="1" customWidth="1"/>
    <col min="5" max="5" width="15.57421875" style="111" bestFit="1" customWidth="1"/>
    <col min="6" max="6" width="11.140625" style="111" bestFit="1" customWidth="1"/>
    <col min="7" max="8" width="3.00390625" style="111" customWidth="1"/>
    <col min="9" max="9" width="14.421875" style="111" bestFit="1" customWidth="1"/>
    <col min="10" max="10" width="8.140625" style="111" bestFit="1" customWidth="1"/>
    <col min="11" max="12" width="3.00390625" style="111" customWidth="1"/>
    <col min="13" max="13" width="18.421875" style="111" bestFit="1" customWidth="1"/>
    <col min="14" max="14" width="8.140625" style="111" bestFit="1" customWidth="1"/>
    <col min="15" max="16" width="3.00390625" style="111" customWidth="1"/>
    <col min="17" max="17" width="15.7109375" style="111" bestFit="1" customWidth="1"/>
    <col min="18" max="18" width="8.140625" style="111" bestFit="1" customWidth="1"/>
    <col min="19" max="20" width="3.00390625" style="111" customWidth="1"/>
    <col min="21" max="21" width="13.7109375" style="111" bestFit="1" customWidth="1"/>
    <col min="22" max="22" width="8.140625" style="111" bestFit="1" customWidth="1"/>
    <col min="23" max="24" width="3.00390625" style="111" customWidth="1"/>
    <col min="25" max="25" width="12.8515625" style="111" bestFit="1" customWidth="1"/>
    <col min="26" max="26" width="11.140625" style="111" bestFit="1" customWidth="1"/>
    <col min="27" max="28" width="3.00390625" style="111" customWidth="1"/>
    <col min="29" max="29" width="15.7109375" style="111" bestFit="1" customWidth="1"/>
    <col min="30" max="30" width="8.140625" style="111" bestFit="1" customWidth="1"/>
    <col min="31" max="32" width="3.00390625" style="111" customWidth="1"/>
    <col min="33" max="33" width="18.421875" style="111" bestFit="1" customWidth="1"/>
    <col min="34" max="34" width="8.140625" style="111" bestFit="1" customWidth="1"/>
    <col min="35" max="36" width="3.00390625" style="111" customWidth="1"/>
    <col min="37" max="37" width="13.7109375" style="111" bestFit="1" customWidth="1"/>
    <col min="38" max="38" width="8.140625" style="111" bestFit="1" customWidth="1"/>
    <col min="39" max="40" width="3.00390625" style="111" customWidth="1"/>
    <col min="41" max="41" width="13.140625" style="111" bestFit="1" customWidth="1"/>
    <col min="42" max="42" width="8.140625" style="111" bestFit="1" customWidth="1"/>
    <col min="43" max="44" width="3.00390625" style="111" customWidth="1"/>
    <col min="45" max="45" width="13.7109375" style="111" bestFit="1" customWidth="1"/>
    <col min="46" max="46" width="11.140625" style="111" bestFit="1" customWidth="1"/>
    <col min="47" max="47" width="4.00390625" style="111" customWidth="1"/>
    <col min="48" max="48" width="3.00390625" style="111" customWidth="1"/>
    <col min="49" max="49" width="13.7109375" style="111" bestFit="1" customWidth="1"/>
    <col min="50" max="50" width="11.140625" style="111" bestFit="1" customWidth="1"/>
    <col min="51" max="52" width="3.00390625" style="111" customWidth="1"/>
    <col min="53" max="53" width="22.140625" style="111" bestFit="1" customWidth="1"/>
    <col min="54" max="54" width="11.140625" style="111" bestFit="1" customWidth="1"/>
    <col min="55" max="56" width="3.00390625" style="111" customWidth="1"/>
    <col min="57" max="57" width="14.421875" style="111" bestFit="1" customWidth="1"/>
    <col min="58" max="58" width="11.140625" style="111" bestFit="1" customWidth="1"/>
    <col min="59" max="60" width="3.00390625" style="111" customWidth="1"/>
    <col min="61" max="16384" width="9.140625" style="111" customWidth="1"/>
  </cols>
  <sheetData>
    <row r="1" ht="13.5" thickBot="1">
      <c r="A1" s="111" t="s">
        <v>294</v>
      </c>
    </row>
    <row r="2" spans="1:15" s="150" customFormat="1" ht="13.5" thickBot="1">
      <c r="A2" s="148"/>
      <c r="B2" s="149" t="s">
        <v>298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60" ht="12.75">
      <c r="A3" s="63" t="s">
        <v>102</v>
      </c>
      <c r="B3" s="112" t="s">
        <v>299</v>
      </c>
      <c r="C3" s="19" t="s">
        <v>35</v>
      </c>
      <c r="D3" s="19" t="s">
        <v>36</v>
      </c>
      <c r="E3" s="19" t="s">
        <v>47</v>
      </c>
      <c r="F3" s="19" t="s">
        <v>293</v>
      </c>
      <c r="G3" s="19" t="s">
        <v>0</v>
      </c>
      <c r="H3" s="19" t="s">
        <v>1</v>
      </c>
      <c r="I3" s="19" t="s">
        <v>48</v>
      </c>
      <c r="J3" s="19" t="s">
        <v>293</v>
      </c>
      <c r="K3" s="19" t="s">
        <v>0</v>
      </c>
      <c r="L3" s="19" t="s">
        <v>1</v>
      </c>
      <c r="M3" s="19" t="s">
        <v>2</v>
      </c>
      <c r="N3" s="19" t="s">
        <v>293</v>
      </c>
      <c r="O3" s="19" t="s">
        <v>0</v>
      </c>
      <c r="P3" s="19" t="s">
        <v>1</v>
      </c>
      <c r="Q3" s="19" t="s">
        <v>3</v>
      </c>
      <c r="R3" s="19" t="s">
        <v>293</v>
      </c>
      <c r="S3" s="19" t="s">
        <v>0</v>
      </c>
      <c r="T3" s="19" t="s">
        <v>1</v>
      </c>
      <c r="U3" s="19" t="s">
        <v>4</v>
      </c>
      <c r="V3" s="19" t="s">
        <v>293</v>
      </c>
      <c r="W3" s="19" t="s">
        <v>0</v>
      </c>
      <c r="X3" s="19" t="s">
        <v>1</v>
      </c>
      <c r="Y3" s="19" t="s">
        <v>5</v>
      </c>
      <c r="Z3" s="19" t="s">
        <v>293</v>
      </c>
      <c r="AA3" s="19" t="s">
        <v>0</v>
      </c>
      <c r="AB3" s="19" t="s">
        <v>1</v>
      </c>
      <c r="AC3" s="19" t="s">
        <v>6</v>
      </c>
      <c r="AD3" s="19" t="s">
        <v>293</v>
      </c>
      <c r="AE3" s="19" t="s">
        <v>0</v>
      </c>
      <c r="AF3" s="19" t="s">
        <v>1</v>
      </c>
      <c r="AG3" s="19" t="s">
        <v>7</v>
      </c>
      <c r="AH3" s="19" t="s">
        <v>293</v>
      </c>
      <c r="AI3" s="19" t="s">
        <v>0</v>
      </c>
      <c r="AJ3" s="19" t="s">
        <v>1</v>
      </c>
      <c r="AK3" s="19" t="s">
        <v>8</v>
      </c>
      <c r="AL3" s="19" t="s">
        <v>293</v>
      </c>
      <c r="AM3" s="19" t="s">
        <v>0</v>
      </c>
      <c r="AN3" s="19" t="s">
        <v>1</v>
      </c>
      <c r="AO3" s="19" t="s">
        <v>9</v>
      </c>
      <c r="AP3" s="19" t="s">
        <v>293</v>
      </c>
      <c r="AQ3" s="19" t="s">
        <v>0</v>
      </c>
      <c r="AR3" s="19" t="s">
        <v>1</v>
      </c>
      <c r="AS3" s="19" t="s">
        <v>10</v>
      </c>
      <c r="AT3" s="19" t="s">
        <v>293</v>
      </c>
      <c r="AU3" s="19" t="s">
        <v>0</v>
      </c>
      <c r="AV3" s="19" t="s">
        <v>1</v>
      </c>
      <c r="AW3" s="19" t="s">
        <v>11</v>
      </c>
      <c r="AX3" s="19" t="s">
        <v>293</v>
      </c>
      <c r="AY3" s="19" t="s">
        <v>0</v>
      </c>
      <c r="AZ3" s="19" t="s">
        <v>1</v>
      </c>
      <c r="BA3" s="19" t="s">
        <v>12</v>
      </c>
      <c r="BB3" s="19" t="s">
        <v>293</v>
      </c>
      <c r="BC3" s="19" t="s">
        <v>0</v>
      </c>
      <c r="BD3" s="19" t="s">
        <v>1</v>
      </c>
      <c r="BE3" s="19" t="s">
        <v>224</v>
      </c>
      <c r="BF3" s="19" t="s">
        <v>293</v>
      </c>
      <c r="BG3" s="19" t="s">
        <v>0</v>
      </c>
      <c r="BH3" s="19" t="s">
        <v>1</v>
      </c>
    </row>
    <row r="4" spans="1:60" ht="12.75">
      <c r="A4" s="136">
        <v>1931</v>
      </c>
      <c r="B4" s="115"/>
      <c r="C4" s="56">
        <f>G4+K4+O4+W4+AA4+AE4</f>
        <v>45</v>
      </c>
      <c r="D4" s="56">
        <f>H4+L4+P4+X4+AB4+AF4</f>
        <v>62</v>
      </c>
      <c r="E4" s="20" t="s">
        <v>14</v>
      </c>
      <c r="F4" s="20"/>
      <c r="G4" s="20">
        <v>0</v>
      </c>
      <c r="H4" s="20">
        <v>43</v>
      </c>
      <c r="I4" s="26" t="s">
        <v>13</v>
      </c>
      <c r="J4" s="26"/>
      <c r="K4" s="26">
        <v>0</v>
      </c>
      <c r="L4" s="26">
        <v>0</v>
      </c>
      <c r="M4" s="154" t="s">
        <v>15</v>
      </c>
      <c r="N4" s="27"/>
      <c r="O4" s="27">
        <v>6</v>
      </c>
      <c r="P4" s="27">
        <v>0</v>
      </c>
      <c r="Q4" s="26" t="s">
        <v>16</v>
      </c>
      <c r="R4" s="26"/>
      <c r="S4" s="26">
        <v>6</v>
      </c>
      <c r="T4" s="26">
        <v>13</v>
      </c>
      <c r="U4" s="154" t="s">
        <v>19</v>
      </c>
      <c r="V4" s="20"/>
      <c r="W4" s="20">
        <v>0</v>
      </c>
      <c r="X4" s="20">
        <v>6</v>
      </c>
      <c r="Y4" s="34" t="s">
        <v>18</v>
      </c>
      <c r="Z4" s="26"/>
      <c r="AA4" s="26">
        <v>6</v>
      </c>
      <c r="AB4" s="26">
        <v>13</v>
      </c>
      <c r="AC4" s="154" t="s">
        <v>17</v>
      </c>
      <c r="AD4" s="20"/>
      <c r="AE4" s="20">
        <v>33</v>
      </c>
      <c r="AF4" s="20">
        <v>0</v>
      </c>
      <c r="AG4" s="157"/>
      <c r="AH4" s="157"/>
      <c r="AI4" s="157"/>
      <c r="AJ4" s="157"/>
      <c r="AK4" s="20"/>
      <c r="AL4" s="20"/>
      <c r="AM4" s="20"/>
      <c r="AN4" s="20"/>
      <c r="AO4" s="26"/>
      <c r="AP4" s="26"/>
      <c r="AQ4" s="26"/>
      <c r="AR4" s="26"/>
      <c r="AS4" s="20"/>
      <c r="AT4" s="20"/>
      <c r="AU4" s="20"/>
      <c r="AV4" s="20"/>
      <c r="AW4" s="26"/>
      <c r="AX4" s="26"/>
      <c r="AY4" s="26"/>
      <c r="AZ4" s="26"/>
      <c r="BA4" s="20"/>
      <c r="BB4" s="20"/>
      <c r="BC4" s="20"/>
      <c r="BD4" s="20"/>
      <c r="BE4" s="26"/>
      <c r="BF4" s="26"/>
      <c r="BG4" s="26"/>
      <c r="BH4" s="26"/>
    </row>
    <row r="5" spans="1:60" ht="12.75">
      <c r="A5" s="136">
        <v>1932</v>
      </c>
      <c r="B5" s="115"/>
      <c r="C5" s="56">
        <f aca="true" t="shared" si="0" ref="C5:D8">G5+K5+O5+S5+W5+AA5+AE5+AI5+AM5+AQ5+AU5+AY5+BC5+BG5</f>
        <v>76</v>
      </c>
      <c r="D5" s="56">
        <f t="shared" si="0"/>
        <v>102</v>
      </c>
      <c r="E5" s="20" t="s">
        <v>29</v>
      </c>
      <c r="F5" s="20"/>
      <c r="G5" s="20">
        <v>0</v>
      </c>
      <c r="H5" s="20">
        <v>0</v>
      </c>
      <c r="I5" s="26" t="s">
        <v>21</v>
      </c>
      <c r="J5" s="26"/>
      <c r="K5" s="26">
        <v>0</v>
      </c>
      <c r="L5" s="26">
        <v>12</v>
      </c>
      <c r="M5" s="27" t="s">
        <v>22</v>
      </c>
      <c r="N5" s="27"/>
      <c r="O5" s="27">
        <v>13</v>
      </c>
      <c r="P5" s="27">
        <v>7</v>
      </c>
      <c r="Q5" s="26" t="s">
        <v>23</v>
      </c>
      <c r="R5" s="26"/>
      <c r="S5" s="26">
        <v>7</v>
      </c>
      <c r="T5" s="26">
        <v>31</v>
      </c>
      <c r="U5" s="20" t="s">
        <v>24</v>
      </c>
      <c r="V5" s="20"/>
      <c r="W5" s="20">
        <v>12</v>
      </c>
      <c r="X5" s="20">
        <v>0</v>
      </c>
      <c r="Y5" s="26" t="s">
        <v>18</v>
      </c>
      <c r="Z5" s="26"/>
      <c r="AA5" s="26">
        <v>18</v>
      </c>
      <c r="AB5" s="26">
        <v>0</v>
      </c>
      <c r="AC5" s="20" t="s">
        <v>19</v>
      </c>
      <c r="AD5" s="20"/>
      <c r="AE5" s="20">
        <v>12</v>
      </c>
      <c r="AF5" s="20">
        <v>0</v>
      </c>
      <c r="AG5" s="26" t="s">
        <v>25</v>
      </c>
      <c r="AH5" s="26"/>
      <c r="AI5" s="26">
        <v>0</v>
      </c>
      <c r="AJ5" s="26">
        <v>6</v>
      </c>
      <c r="AK5" s="20" t="s">
        <v>26</v>
      </c>
      <c r="AL5" s="20"/>
      <c r="AM5" s="20">
        <v>0</v>
      </c>
      <c r="AN5" s="20">
        <v>14</v>
      </c>
      <c r="AO5" s="26" t="s">
        <v>27</v>
      </c>
      <c r="AP5" s="26"/>
      <c r="AQ5" s="26">
        <v>14</v>
      </c>
      <c r="AR5" s="26">
        <v>12</v>
      </c>
      <c r="AS5" s="20" t="s">
        <v>28</v>
      </c>
      <c r="AT5" s="20"/>
      <c r="AU5" s="20">
        <v>0</v>
      </c>
      <c r="AV5" s="20">
        <v>20</v>
      </c>
      <c r="AW5" s="26"/>
      <c r="AX5" s="26"/>
      <c r="AY5" s="26"/>
      <c r="AZ5" s="26"/>
      <c r="BA5" s="20"/>
      <c r="BB5" s="20"/>
      <c r="BC5" s="20"/>
      <c r="BD5" s="20"/>
      <c r="BE5" s="26"/>
      <c r="BF5" s="26"/>
      <c r="BG5" s="26"/>
      <c r="BH5" s="26"/>
    </row>
    <row r="6" spans="1:60" ht="12.75">
      <c r="A6" s="136">
        <v>1933</v>
      </c>
      <c r="B6" s="115"/>
      <c r="C6" s="56">
        <f t="shared" si="0"/>
        <v>36</v>
      </c>
      <c r="D6" s="56">
        <f t="shared" si="0"/>
        <v>91</v>
      </c>
      <c r="E6" s="20" t="s">
        <v>30</v>
      </c>
      <c r="F6" s="20"/>
      <c r="G6" s="20">
        <v>0</v>
      </c>
      <c r="H6" s="20">
        <v>24</v>
      </c>
      <c r="I6" s="26" t="s">
        <v>31</v>
      </c>
      <c r="J6" s="26"/>
      <c r="K6" s="26">
        <v>18</v>
      </c>
      <c r="L6" s="26">
        <v>20</v>
      </c>
      <c r="M6" s="27" t="s">
        <v>27</v>
      </c>
      <c r="N6" s="27"/>
      <c r="O6" s="27">
        <v>6</v>
      </c>
      <c r="P6" s="27">
        <v>7</v>
      </c>
      <c r="Q6" s="26" t="s">
        <v>32</v>
      </c>
      <c r="R6" s="26"/>
      <c r="S6" s="26">
        <v>0</v>
      </c>
      <c r="T6" s="26">
        <v>7</v>
      </c>
      <c r="U6" s="20" t="s">
        <v>24</v>
      </c>
      <c r="V6" s="20"/>
      <c r="W6" s="20">
        <v>12</v>
      </c>
      <c r="X6" s="20">
        <v>0</v>
      </c>
      <c r="Y6" s="26" t="s">
        <v>26</v>
      </c>
      <c r="Z6" s="26"/>
      <c r="AA6" s="26">
        <v>0</v>
      </c>
      <c r="AB6" s="26">
        <v>14</v>
      </c>
      <c r="AC6" s="20" t="s">
        <v>25</v>
      </c>
      <c r="AD6" s="20"/>
      <c r="AE6" s="20">
        <v>0</v>
      </c>
      <c r="AF6" s="20">
        <v>19</v>
      </c>
      <c r="AG6" s="26"/>
      <c r="AH6" s="26"/>
      <c r="AI6" s="26"/>
      <c r="AJ6" s="26"/>
      <c r="AK6" s="20"/>
      <c r="AL6" s="20"/>
      <c r="AM6" s="20"/>
      <c r="AN6" s="20"/>
      <c r="AO6" s="26"/>
      <c r="AP6" s="26"/>
      <c r="AQ6" s="26"/>
      <c r="AR6" s="26"/>
      <c r="AS6" s="20"/>
      <c r="AT6" s="20"/>
      <c r="AU6" s="20"/>
      <c r="AV6" s="20"/>
      <c r="AW6" s="26"/>
      <c r="AX6" s="26"/>
      <c r="AY6" s="26"/>
      <c r="AZ6" s="26"/>
      <c r="BA6" s="20"/>
      <c r="BB6" s="20"/>
      <c r="BC6" s="20"/>
      <c r="BD6" s="20"/>
      <c r="BE6" s="26"/>
      <c r="BF6" s="26"/>
      <c r="BG6" s="26"/>
      <c r="BH6" s="26"/>
    </row>
    <row r="7" spans="1:60" ht="12.75">
      <c r="A7" s="136">
        <v>1934</v>
      </c>
      <c r="B7" s="115"/>
      <c r="C7" s="56">
        <f t="shared" si="0"/>
        <v>2</v>
      </c>
      <c r="D7" s="56">
        <f t="shared" si="0"/>
        <v>95</v>
      </c>
      <c r="E7" s="20" t="s">
        <v>33</v>
      </c>
      <c r="F7" s="20"/>
      <c r="G7" s="20">
        <v>0</v>
      </c>
      <c r="H7" s="20">
        <v>31</v>
      </c>
      <c r="I7" s="26" t="s">
        <v>31</v>
      </c>
      <c r="J7" s="26"/>
      <c r="K7" s="26">
        <v>0</v>
      </c>
      <c r="L7" s="26">
        <v>20</v>
      </c>
      <c r="M7" s="27" t="s">
        <v>15</v>
      </c>
      <c r="N7" s="27"/>
      <c r="O7" s="27">
        <v>0</v>
      </c>
      <c r="P7" s="27">
        <v>28</v>
      </c>
      <c r="Q7" s="26" t="s">
        <v>21</v>
      </c>
      <c r="R7" s="26"/>
      <c r="S7" s="26">
        <v>2</v>
      </c>
      <c r="T7" s="26">
        <v>16</v>
      </c>
      <c r="U7" s="20"/>
      <c r="V7" s="20"/>
      <c r="W7" s="20"/>
      <c r="X7" s="20"/>
      <c r="Y7" s="26"/>
      <c r="Z7" s="26"/>
      <c r="AA7" s="26"/>
      <c r="AB7" s="26"/>
      <c r="AC7" s="20"/>
      <c r="AD7" s="20"/>
      <c r="AE7" s="20"/>
      <c r="AF7" s="20"/>
      <c r="AG7" s="26"/>
      <c r="AH7" s="26"/>
      <c r="AI7" s="26"/>
      <c r="AJ7" s="26"/>
      <c r="AK7" s="20"/>
      <c r="AL7" s="20"/>
      <c r="AM7" s="20"/>
      <c r="AN7" s="20"/>
      <c r="AO7" s="26"/>
      <c r="AP7" s="26"/>
      <c r="AQ7" s="26"/>
      <c r="AR7" s="26"/>
      <c r="AS7" s="20"/>
      <c r="AT7" s="20"/>
      <c r="AU7" s="20"/>
      <c r="AV7" s="20"/>
      <c r="AW7" s="26"/>
      <c r="AX7" s="26"/>
      <c r="AY7" s="26"/>
      <c r="AZ7" s="26"/>
      <c r="BA7" s="20"/>
      <c r="BB7" s="20"/>
      <c r="BC7" s="20"/>
      <c r="BD7" s="20"/>
      <c r="BE7" s="26"/>
      <c r="BF7" s="26"/>
      <c r="BG7" s="26"/>
      <c r="BH7" s="26"/>
    </row>
    <row r="8" spans="1:60" ht="12.75">
      <c r="A8" s="136">
        <v>1935</v>
      </c>
      <c r="B8" s="115"/>
      <c r="C8" s="56">
        <f t="shared" si="0"/>
        <v>6</v>
      </c>
      <c r="D8" s="56">
        <f t="shared" si="0"/>
        <v>99</v>
      </c>
      <c r="E8" s="20" t="s">
        <v>34</v>
      </c>
      <c r="F8" s="20"/>
      <c r="G8" s="20">
        <v>0</v>
      </c>
      <c r="H8" s="20">
        <v>31</v>
      </c>
      <c r="I8" s="26" t="s">
        <v>23</v>
      </c>
      <c r="J8" s="26"/>
      <c r="K8" s="26">
        <v>0</v>
      </c>
      <c r="L8" s="26">
        <v>26</v>
      </c>
      <c r="M8" s="27" t="s">
        <v>25</v>
      </c>
      <c r="N8" s="27"/>
      <c r="O8" s="27">
        <v>6</v>
      </c>
      <c r="P8" s="27">
        <v>36</v>
      </c>
      <c r="Q8" s="26" t="s">
        <v>33</v>
      </c>
      <c r="R8" s="26"/>
      <c r="S8" s="26">
        <v>0</v>
      </c>
      <c r="T8" s="26">
        <v>6</v>
      </c>
      <c r="U8" s="20"/>
      <c r="V8" s="20"/>
      <c r="W8" s="20"/>
      <c r="X8" s="20"/>
      <c r="Y8" s="26"/>
      <c r="Z8" s="26"/>
      <c r="AA8" s="26"/>
      <c r="AB8" s="26"/>
      <c r="AC8" s="20"/>
      <c r="AD8" s="20"/>
      <c r="AE8" s="20"/>
      <c r="AF8" s="20"/>
      <c r="AG8" s="26"/>
      <c r="AH8" s="26"/>
      <c r="AI8" s="26"/>
      <c r="AJ8" s="26"/>
      <c r="AK8" s="20"/>
      <c r="AL8" s="20"/>
      <c r="AM8" s="20"/>
      <c r="AN8" s="20"/>
      <c r="AO8" s="26"/>
      <c r="AP8" s="26"/>
      <c r="AQ8" s="26"/>
      <c r="AR8" s="26"/>
      <c r="AS8" s="20"/>
      <c r="AT8" s="20"/>
      <c r="AU8" s="20"/>
      <c r="AV8" s="20"/>
      <c r="AW8" s="26"/>
      <c r="AX8" s="26"/>
      <c r="AY8" s="26"/>
      <c r="AZ8" s="26"/>
      <c r="BA8" s="20"/>
      <c r="BB8" s="20"/>
      <c r="BC8" s="20"/>
      <c r="BD8" s="20"/>
      <c r="BE8" s="26"/>
      <c r="BF8" s="26"/>
      <c r="BG8" s="26"/>
      <c r="BH8" s="26"/>
    </row>
    <row r="9" spans="1:60" ht="12.75">
      <c r="A9" s="1" t="s">
        <v>286</v>
      </c>
      <c r="B9" s="1"/>
      <c r="C9" s="56"/>
      <c r="D9" s="56"/>
      <c r="E9" s="20"/>
      <c r="F9" s="20"/>
      <c r="G9" s="20"/>
      <c r="H9" s="20"/>
      <c r="I9" s="26"/>
      <c r="J9" s="26"/>
      <c r="K9" s="26"/>
      <c r="L9" s="26"/>
      <c r="M9" s="27"/>
      <c r="N9" s="27"/>
      <c r="O9" s="27"/>
      <c r="P9" s="27"/>
      <c r="Q9" s="26"/>
      <c r="R9" s="26"/>
      <c r="S9" s="26"/>
      <c r="T9" s="26"/>
      <c r="U9" s="20"/>
      <c r="V9" s="20"/>
      <c r="W9" s="20"/>
      <c r="X9" s="20"/>
      <c r="Y9" s="26"/>
      <c r="Z9" s="26"/>
      <c r="AA9" s="26"/>
      <c r="AB9" s="26"/>
      <c r="AC9" s="20"/>
      <c r="AD9" s="20"/>
      <c r="AE9" s="20"/>
      <c r="AF9" s="20"/>
      <c r="AG9" s="26"/>
      <c r="AH9" s="26"/>
      <c r="AI9" s="26"/>
      <c r="AJ9" s="26"/>
      <c r="AK9" s="20"/>
      <c r="AL9" s="20"/>
      <c r="AM9" s="20"/>
      <c r="AN9" s="20"/>
      <c r="AO9" s="26"/>
      <c r="AP9" s="26"/>
      <c r="AQ9" s="26"/>
      <c r="AR9" s="26"/>
      <c r="AS9" s="20"/>
      <c r="AT9" s="20"/>
      <c r="AU9" s="20"/>
      <c r="AV9" s="20"/>
      <c r="AW9" s="26"/>
      <c r="AX9" s="26"/>
      <c r="AY9" s="26"/>
      <c r="AZ9" s="26"/>
      <c r="BA9" s="20"/>
      <c r="BB9" s="20"/>
      <c r="BC9" s="20"/>
      <c r="BD9" s="20"/>
      <c r="BE9" s="26"/>
      <c r="BF9" s="26"/>
      <c r="BG9" s="26"/>
      <c r="BH9" s="26"/>
    </row>
    <row r="10" spans="1:60" ht="12.75">
      <c r="A10" s="138" t="s">
        <v>290</v>
      </c>
      <c r="B10" s="138"/>
      <c r="C10" s="56"/>
      <c r="D10" s="56"/>
      <c r="E10" s="20"/>
      <c r="F10" s="20"/>
      <c r="G10" s="20"/>
      <c r="H10" s="20"/>
      <c r="I10" s="26"/>
      <c r="J10" s="26"/>
      <c r="K10" s="26"/>
      <c r="L10" s="26"/>
      <c r="M10" s="27"/>
      <c r="N10" s="27"/>
      <c r="O10" s="27"/>
      <c r="P10" s="27"/>
      <c r="Q10" s="26"/>
      <c r="R10" s="26"/>
      <c r="S10" s="26"/>
      <c r="T10" s="26"/>
      <c r="U10" s="20"/>
      <c r="V10" s="20"/>
      <c r="W10" s="20"/>
      <c r="X10" s="20"/>
      <c r="Y10" s="26"/>
      <c r="Z10" s="26"/>
      <c r="AA10" s="26"/>
      <c r="AB10" s="26"/>
      <c r="AC10" s="20"/>
      <c r="AD10" s="20"/>
      <c r="AE10" s="20"/>
      <c r="AF10" s="20"/>
      <c r="AG10" s="26"/>
      <c r="AH10" s="26"/>
      <c r="AI10" s="26"/>
      <c r="AJ10" s="26"/>
      <c r="AK10" s="20"/>
      <c r="AL10" s="20"/>
      <c r="AM10" s="20"/>
      <c r="AN10" s="20"/>
      <c r="AO10" s="26"/>
      <c r="AP10" s="26"/>
      <c r="AQ10" s="26"/>
      <c r="AR10" s="26"/>
      <c r="AS10" s="20"/>
      <c r="AT10" s="20"/>
      <c r="AU10" s="20"/>
      <c r="AV10" s="20"/>
      <c r="AW10" s="26"/>
      <c r="AX10" s="26"/>
      <c r="AY10" s="26"/>
      <c r="AZ10" s="26"/>
      <c r="BA10" s="20"/>
      <c r="BB10" s="20"/>
      <c r="BC10" s="20"/>
      <c r="BD10" s="20"/>
      <c r="BE10" s="26"/>
      <c r="BF10" s="26"/>
      <c r="BG10" s="26"/>
      <c r="BH10" s="26"/>
    </row>
    <row r="11" spans="1:60" ht="12.75">
      <c r="A11" s="136">
        <v>1938</v>
      </c>
      <c r="B11" s="115"/>
      <c r="C11" s="56">
        <f aca="true" t="shared" si="1" ref="C11:D15">G11+K11+O11+S11+W11+AA11+AE11+AI11+AM11+AQ11+AU11+AY11+BC11+BG11</f>
        <v>149</v>
      </c>
      <c r="D11" s="56">
        <f t="shared" si="1"/>
        <v>40</v>
      </c>
      <c r="E11" s="20" t="s">
        <v>34</v>
      </c>
      <c r="F11" s="20"/>
      <c r="G11" s="20">
        <v>6</v>
      </c>
      <c r="H11" s="20">
        <v>0</v>
      </c>
      <c r="I11" s="26" t="s">
        <v>31</v>
      </c>
      <c r="J11" s="26"/>
      <c r="K11" s="26">
        <v>0</v>
      </c>
      <c r="L11" s="26">
        <v>0</v>
      </c>
      <c r="M11" s="27" t="s">
        <v>37</v>
      </c>
      <c r="N11" s="27"/>
      <c r="O11" s="27">
        <v>20</v>
      </c>
      <c r="P11" s="27">
        <v>0</v>
      </c>
      <c r="Q11" s="26" t="s">
        <v>15</v>
      </c>
      <c r="R11" s="26"/>
      <c r="S11" s="26">
        <v>2</v>
      </c>
      <c r="T11" s="26">
        <v>9</v>
      </c>
      <c r="U11" s="20" t="s">
        <v>38</v>
      </c>
      <c r="V11" s="20"/>
      <c r="W11" s="20">
        <v>60</v>
      </c>
      <c r="X11" s="20">
        <v>0</v>
      </c>
      <c r="Y11" s="26" t="s">
        <v>39</v>
      </c>
      <c r="Z11" s="26"/>
      <c r="AA11" s="26">
        <v>0</v>
      </c>
      <c r="AB11" s="26">
        <v>6</v>
      </c>
      <c r="AC11" s="20" t="s">
        <v>32</v>
      </c>
      <c r="AD11" s="20"/>
      <c r="AE11" s="20">
        <v>27</v>
      </c>
      <c r="AF11" s="20">
        <v>0</v>
      </c>
      <c r="AG11" s="26" t="s">
        <v>40</v>
      </c>
      <c r="AH11" s="26"/>
      <c r="AI11" s="26">
        <v>6</v>
      </c>
      <c r="AJ11" s="26">
        <v>12</v>
      </c>
      <c r="AK11" s="20" t="s">
        <v>41</v>
      </c>
      <c r="AL11" s="20"/>
      <c r="AM11" s="20">
        <v>26</v>
      </c>
      <c r="AN11" s="20">
        <v>6</v>
      </c>
      <c r="AO11" s="26" t="s">
        <v>42</v>
      </c>
      <c r="AP11" s="26"/>
      <c r="AQ11" s="26">
        <v>2</v>
      </c>
      <c r="AR11" s="26">
        <v>7</v>
      </c>
      <c r="AS11" s="20"/>
      <c r="AT11" s="20"/>
      <c r="AU11" s="20"/>
      <c r="AV11" s="20"/>
      <c r="AW11" s="26"/>
      <c r="AX11" s="26"/>
      <c r="AY11" s="26"/>
      <c r="AZ11" s="26"/>
      <c r="BA11" s="20"/>
      <c r="BB11" s="20"/>
      <c r="BC11" s="20"/>
      <c r="BD11" s="20"/>
      <c r="BE11" s="26"/>
      <c r="BF11" s="26"/>
      <c r="BG11" s="26"/>
      <c r="BH11" s="26"/>
    </row>
    <row r="12" spans="1:60" ht="12.75">
      <c r="A12" s="136">
        <v>1939</v>
      </c>
      <c r="B12" s="115"/>
      <c r="C12" s="56">
        <f t="shared" si="1"/>
        <v>207</v>
      </c>
      <c r="D12" s="56">
        <f t="shared" si="1"/>
        <v>45</v>
      </c>
      <c r="E12" s="20" t="s">
        <v>18</v>
      </c>
      <c r="F12" s="20"/>
      <c r="G12" s="20">
        <v>38</v>
      </c>
      <c r="H12" s="20">
        <v>0</v>
      </c>
      <c r="I12" s="26" t="s">
        <v>39</v>
      </c>
      <c r="J12" s="26"/>
      <c r="K12" s="26">
        <v>0</v>
      </c>
      <c r="L12" s="26">
        <v>0</v>
      </c>
      <c r="M12" s="27" t="s">
        <v>43</v>
      </c>
      <c r="N12" s="27"/>
      <c r="O12" s="27">
        <v>33</v>
      </c>
      <c r="P12" s="27">
        <v>0</v>
      </c>
      <c r="Q12" s="26" t="s">
        <v>44</v>
      </c>
      <c r="R12" s="26"/>
      <c r="S12" s="26">
        <v>0</v>
      </c>
      <c r="T12" s="26">
        <v>20</v>
      </c>
      <c r="U12" s="20" t="s">
        <v>32</v>
      </c>
      <c r="V12" s="20"/>
      <c r="W12" s="20">
        <v>13</v>
      </c>
      <c r="X12" s="20">
        <v>12</v>
      </c>
      <c r="Y12" s="26" t="s">
        <v>30</v>
      </c>
      <c r="Z12" s="26"/>
      <c r="AA12" s="26">
        <v>27</v>
      </c>
      <c r="AB12" s="26">
        <v>0</v>
      </c>
      <c r="AC12" s="20" t="s">
        <v>29</v>
      </c>
      <c r="AD12" s="20"/>
      <c r="AE12" s="20">
        <v>25</v>
      </c>
      <c r="AF12" s="20">
        <v>7</v>
      </c>
      <c r="AG12" s="26" t="s">
        <v>45</v>
      </c>
      <c r="AH12" s="26"/>
      <c r="AI12" s="26">
        <v>24</v>
      </c>
      <c r="AJ12" s="26">
        <v>0</v>
      </c>
      <c r="AK12" s="20" t="s">
        <v>13</v>
      </c>
      <c r="AL12" s="20"/>
      <c r="AM12" s="20">
        <v>13</v>
      </c>
      <c r="AN12" s="20">
        <v>6</v>
      </c>
      <c r="AO12" s="26" t="s">
        <v>46</v>
      </c>
      <c r="AP12" s="26"/>
      <c r="AQ12" s="26">
        <v>34</v>
      </c>
      <c r="AR12" s="26">
        <v>0</v>
      </c>
      <c r="AS12" s="20"/>
      <c r="AT12" s="20"/>
      <c r="AU12" s="20"/>
      <c r="AV12" s="20"/>
      <c r="AW12" s="26"/>
      <c r="AX12" s="26"/>
      <c r="AY12" s="26"/>
      <c r="AZ12" s="26"/>
      <c r="BA12" s="20"/>
      <c r="BB12" s="20"/>
      <c r="BC12" s="20"/>
      <c r="BD12" s="20"/>
      <c r="BE12" s="26"/>
      <c r="BF12" s="26"/>
      <c r="BG12" s="26"/>
      <c r="BH12" s="26"/>
    </row>
    <row r="13" spans="1:60" ht="12.75">
      <c r="A13" s="136">
        <v>1940</v>
      </c>
      <c r="B13" s="115"/>
      <c r="C13" s="56">
        <f t="shared" si="1"/>
        <v>217</v>
      </c>
      <c r="D13" s="56">
        <f t="shared" si="1"/>
        <v>45</v>
      </c>
      <c r="E13" s="93" t="s">
        <v>31</v>
      </c>
      <c r="F13" s="93"/>
      <c r="G13" s="74">
        <v>0</v>
      </c>
      <c r="H13" s="74">
        <v>13</v>
      </c>
      <c r="I13" s="26" t="s">
        <v>43</v>
      </c>
      <c r="J13" s="26"/>
      <c r="K13" s="26">
        <v>26</v>
      </c>
      <c r="L13" s="26">
        <v>0</v>
      </c>
      <c r="M13" s="27" t="s">
        <v>49</v>
      </c>
      <c r="N13" s="27"/>
      <c r="O13" s="27">
        <v>27</v>
      </c>
      <c r="P13" s="27">
        <v>14</v>
      </c>
      <c r="Q13" s="26" t="s">
        <v>39</v>
      </c>
      <c r="R13" s="26"/>
      <c r="S13" s="26">
        <v>24</v>
      </c>
      <c r="T13" s="26">
        <v>0</v>
      </c>
      <c r="U13" s="20" t="s">
        <v>237</v>
      </c>
      <c r="V13" s="20"/>
      <c r="W13" s="20">
        <v>20</v>
      </c>
      <c r="X13" s="20">
        <v>0</v>
      </c>
      <c r="Y13" s="26" t="s">
        <v>44</v>
      </c>
      <c r="Z13" s="26"/>
      <c r="AA13" s="26">
        <v>6</v>
      </c>
      <c r="AB13" s="26">
        <v>0</v>
      </c>
      <c r="AC13" s="20" t="s">
        <v>32</v>
      </c>
      <c r="AD13" s="20"/>
      <c r="AE13" s="20">
        <v>14</v>
      </c>
      <c r="AF13" s="20">
        <v>6</v>
      </c>
      <c r="AG13" s="26" t="s">
        <v>30</v>
      </c>
      <c r="AH13" s="26"/>
      <c r="AI13" s="26">
        <v>20</v>
      </c>
      <c r="AJ13" s="26">
        <v>0</v>
      </c>
      <c r="AK13" s="20" t="s">
        <v>29</v>
      </c>
      <c r="AL13" s="20"/>
      <c r="AM13" s="20">
        <v>72</v>
      </c>
      <c r="AN13" s="20">
        <v>0</v>
      </c>
      <c r="AO13" s="26" t="s">
        <v>21</v>
      </c>
      <c r="AP13" s="26"/>
      <c r="AQ13" s="26">
        <v>8</v>
      </c>
      <c r="AR13" s="26">
        <v>12</v>
      </c>
      <c r="AS13" s="20"/>
      <c r="AT13" s="20"/>
      <c r="AU13" s="20"/>
      <c r="AV13" s="20"/>
      <c r="AW13" s="83"/>
      <c r="AX13" s="83"/>
      <c r="AY13" s="83"/>
      <c r="AZ13" s="83"/>
      <c r="BA13" s="20"/>
      <c r="BB13" s="20"/>
      <c r="BC13" s="20"/>
      <c r="BD13" s="20"/>
      <c r="BE13" s="83"/>
      <c r="BF13" s="83"/>
      <c r="BG13" s="83"/>
      <c r="BH13" s="83"/>
    </row>
    <row r="14" spans="1:60" ht="12.75">
      <c r="A14" s="136">
        <v>1941</v>
      </c>
      <c r="B14" s="115"/>
      <c r="C14" s="56">
        <f t="shared" si="1"/>
        <v>226</v>
      </c>
      <c r="D14" s="56">
        <f t="shared" si="1"/>
        <v>79</v>
      </c>
      <c r="E14" s="20" t="s">
        <v>43</v>
      </c>
      <c r="F14" s="20"/>
      <c r="G14" s="20">
        <v>38</v>
      </c>
      <c r="H14" s="20">
        <v>0</v>
      </c>
      <c r="I14" s="26" t="s">
        <v>23</v>
      </c>
      <c r="J14" s="26"/>
      <c r="K14" s="26">
        <v>0</v>
      </c>
      <c r="L14" s="26">
        <v>8</v>
      </c>
      <c r="M14" s="27" t="s">
        <v>50</v>
      </c>
      <c r="N14" s="27"/>
      <c r="O14" s="27">
        <v>44</v>
      </c>
      <c r="P14" s="27">
        <v>0</v>
      </c>
      <c r="Q14" s="26" t="s">
        <v>32</v>
      </c>
      <c r="R14" s="26"/>
      <c r="S14" s="26">
        <v>13</v>
      </c>
      <c r="T14" s="26">
        <v>19</v>
      </c>
      <c r="U14" s="20" t="s">
        <v>18</v>
      </c>
      <c r="V14" s="20"/>
      <c r="W14" s="20">
        <v>26</v>
      </c>
      <c r="X14" s="20">
        <v>0</v>
      </c>
      <c r="Y14" s="26" t="s">
        <v>51</v>
      </c>
      <c r="Z14" s="26"/>
      <c r="AA14" s="26">
        <v>0</v>
      </c>
      <c r="AB14" s="26">
        <v>20</v>
      </c>
      <c r="AC14" s="20" t="s">
        <v>31</v>
      </c>
      <c r="AD14" s="20"/>
      <c r="AE14" s="20">
        <v>36</v>
      </c>
      <c r="AF14" s="20">
        <v>6</v>
      </c>
      <c r="AG14" s="26" t="s">
        <v>44</v>
      </c>
      <c r="AH14" s="26"/>
      <c r="AI14" s="26">
        <v>2</v>
      </c>
      <c r="AJ14" s="26">
        <v>20</v>
      </c>
      <c r="AK14" s="20" t="s">
        <v>39</v>
      </c>
      <c r="AL14" s="20"/>
      <c r="AM14" s="20">
        <v>27</v>
      </c>
      <c r="AN14" s="20">
        <v>0</v>
      </c>
      <c r="AO14" s="26" t="s">
        <v>49</v>
      </c>
      <c r="AP14" s="26"/>
      <c r="AQ14" s="26">
        <v>40</v>
      </c>
      <c r="AR14" s="26">
        <v>6</v>
      </c>
      <c r="AS14" s="20"/>
      <c r="AT14" s="20"/>
      <c r="AU14" s="20"/>
      <c r="AV14" s="20"/>
      <c r="AW14" s="26"/>
      <c r="AX14" s="26"/>
      <c r="AY14" s="26"/>
      <c r="AZ14" s="26"/>
      <c r="BA14" s="20"/>
      <c r="BB14" s="20"/>
      <c r="BC14" s="20"/>
      <c r="BD14" s="20"/>
      <c r="BE14" s="26"/>
      <c r="BF14" s="26"/>
      <c r="BG14" s="26"/>
      <c r="BH14" s="26"/>
    </row>
    <row r="15" spans="1:60" ht="12.75">
      <c r="A15" s="136">
        <v>1942</v>
      </c>
      <c r="B15" s="115"/>
      <c r="C15" s="56">
        <f t="shared" si="1"/>
        <v>189</v>
      </c>
      <c r="D15" s="56">
        <f t="shared" si="1"/>
        <v>73</v>
      </c>
      <c r="E15" s="20" t="s">
        <v>18</v>
      </c>
      <c r="F15" s="20"/>
      <c r="G15" s="20">
        <v>45</v>
      </c>
      <c r="H15" s="20">
        <v>0</v>
      </c>
      <c r="I15" s="26" t="s">
        <v>33</v>
      </c>
      <c r="J15" s="26"/>
      <c r="K15" s="26">
        <v>74</v>
      </c>
      <c r="L15" s="26">
        <v>6</v>
      </c>
      <c r="M15" s="27" t="s">
        <v>42</v>
      </c>
      <c r="N15" s="27"/>
      <c r="O15" s="27">
        <v>13</v>
      </c>
      <c r="P15" s="27">
        <v>14</v>
      </c>
      <c r="Q15" s="26" t="s">
        <v>23</v>
      </c>
      <c r="R15" s="26"/>
      <c r="S15" s="26">
        <v>0</v>
      </c>
      <c r="T15" s="26">
        <v>13</v>
      </c>
      <c r="U15" s="20" t="s">
        <v>29</v>
      </c>
      <c r="V15" s="20"/>
      <c r="W15" s="20">
        <v>33</v>
      </c>
      <c r="X15" s="20">
        <v>0</v>
      </c>
      <c r="Y15" s="26" t="s">
        <v>51</v>
      </c>
      <c r="Z15" s="26"/>
      <c r="AA15" s="26">
        <v>12</v>
      </c>
      <c r="AB15" s="26">
        <v>25</v>
      </c>
      <c r="AC15" s="20" t="s">
        <v>49</v>
      </c>
      <c r="AD15" s="20"/>
      <c r="AE15" s="20">
        <v>12</v>
      </c>
      <c r="AF15" s="20">
        <v>8</v>
      </c>
      <c r="AG15" s="26" t="s">
        <v>31</v>
      </c>
      <c r="AH15" s="26"/>
      <c r="AI15" s="26">
        <v>0</v>
      </c>
      <c r="AJ15" s="26">
        <v>7</v>
      </c>
      <c r="AK15" s="20"/>
      <c r="AL15" s="20"/>
      <c r="AM15" s="20"/>
      <c r="AN15" s="20"/>
      <c r="AO15" s="26"/>
      <c r="AP15" s="26"/>
      <c r="AQ15" s="26"/>
      <c r="AR15" s="26"/>
      <c r="AS15" s="20"/>
      <c r="AT15" s="20"/>
      <c r="AU15" s="20"/>
      <c r="AV15" s="20"/>
      <c r="AW15" s="26"/>
      <c r="AX15" s="26"/>
      <c r="AY15" s="26"/>
      <c r="AZ15" s="26"/>
      <c r="BA15" s="20"/>
      <c r="BB15" s="20"/>
      <c r="BC15" s="20"/>
      <c r="BD15" s="20"/>
      <c r="BE15" s="26"/>
      <c r="BF15" s="26"/>
      <c r="BG15" s="26"/>
      <c r="BH15" s="26"/>
    </row>
    <row r="16" spans="1:60" ht="12.75">
      <c r="A16" s="64" t="s">
        <v>287</v>
      </c>
      <c r="B16" s="146"/>
      <c r="C16" s="56"/>
      <c r="D16" s="56"/>
      <c r="E16" s="20"/>
      <c r="F16" s="20"/>
      <c r="G16" s="20"/>
      <c r="H16" s="20"/>
      <c r="I16" s="26"/>
      <c r="J16" s="26"/>
      <c r="K16" s="26"/>
      <c r="L16" s="26"/>
      <c r="M16" s="20"/>
      <c r="N16" s="20"/>
      <c r="O16" s="27"/>
      <c r="P16" s="27"/>
      <c r="Q16" s="26"/>
      <c r="R16" s="26"/>
      <c r="S16" s="26"/>
      <c r="T16" s="26"/>
      <c r="U16" s="20"/>
      <c r="V16" s="20"/>
      <c r="W16" s="20"/>
      <c r="X16" s="20"/>
      <c r="Y16" s="26"/>
      <c r="Z16" s="26"/>
      <c r="AA16" s="26"/>
      <c r="AB16" s="26"/>
      <c r="AC16" s="20"/>
      <c r="AD16" s="20"/>
      <c r="AE16" s="20"/>
      <c r="AF16" s="20"/>
      <c r="AG16" s="26"/>
      <c r="AH16" s="26"/>
      <c r="AI16" s="26"/>
      <c r="AJ16" s="26"/>
      <c r="AK16" s="20"/>
      <c r="AL16" s="20"/>
      <c r="AM16" s="20"/>
      <c r="AN16" s="20"/>
      <c r="AO16" s="26"/>
      <c r="AP16" s="26"/>
      <c r="AQ16" s="26"/>
      <c r="AR16" s="26"/>
      <c r="AS16" s="20"/>
      <c r="AT16" s="20"/>
      <c r="AU16" s="20"/>
      <c r="AV16" s="20"/>
      <c r="AW16" s="26"/>
      <c r="AX16" s="26"/>
      <c r="AY16" s="26"/>
      <c r="AZ16" s="26"/>
      <c r="BA16" s="20"/>
      <c r="BB16" s="20"/>
      <c r="BC16" s="20"/>
      <c r="BD16" s="20"/>
      <c r="BE16" s="26"/>
      <c r="BF16" s="26"/>
      <c r="BG16" s="26"/>
      <c r="BH16" s="26"/>
    </row>
    <row r="17" spans="1:60" ht="12.75">
      <c r="A17" s="64" t="s">
        <v>288</v>
      </c>
      <c r="B17" s="146"/>
      <c r="C17" s="56"/>
      <c r="D17" s="56"/>
      <c r="E17" s="20"/>
      <c r="F17" s="20"/>
      <c r="G17" s="20"/>
      <c r="H17" s="20"/>
      <c r="I17" s="26"/>
      <c r="J17" s="26"/>
      <c r="K17" s="26"/>
      <c r="L17" s="26"/>
      <c r="M17" s="20"/>
      <c r="N17" s="20"/>
      <c r="O17" s="27"/>
      <c r="P17" s="27"/>
      <c r="Q17" s="26"/>
      <c r="R17" s="26"/>
      <c r="S17" s="26"/>
      <c r="T17" s="26"/>
      <c r="U17" s="20"/>
      <c r="V17" s="20"/>
      <c r="W17" s="20"/>
      <c r="X17" s="20"/>
      <c r="Y17" s="26"/>
      <c r="Z17" s="26"/>
      <c r="AA17" s="26"/>
      <c r="AB17" s="26"/>
      <c r="AC17" s="20"/>
      <c r="AD17" s="20"/>
      <c r="AE17" s="20"/>
      <c r="AF17" s="20"/>
      <c r="AG17" s="26"/>
      <c r="AH17" s="26"/>
      <c r="AI17" s="26"/>
      <c r="AJ17" s="26"/>
      <c r="AK17" s="20"/>
      <c r="AL17" s="20"/>
      <c r="AM17" s="20"/>
      <c r="AN17" s="20"/>
      <c r="AO17" s="26"/>
      <c r="AP17" s="26"/>
      <c r="AQ17" s="26"/>
      <c r="AR17" s="26"/>
      <c r="AS17" s="20"/>
      <c r="AT17" s="20"/>
      <c r="AU17" s="20"/>
      <c r="AV17" s="20"/>
      <c r="AW17" s="26"/>
      <c r="AX17" s="26"/>
      <c r="AY17" s="26"/>
      <c r="AZ17" s="26"/>
      <c r="BA17" s="20"/>
      <c r="BB17" s="20"/>
      <c r="BC17" s="20"/>
      <c r="BD17" s="20"/>
      <c r="BE17" s="26"/>
      <c r="BF17" s="26"/>
      <c r="BG17" s="26"/>
      <c r="BH17" s="26"/>
    </row>
    <row r="18" spans="1:60" ht="12.75">
      <c r="A18" s="64" t="s">
        <v>289</v>
      </c>
      <c r="B18" s="146"/>
      <c r="C18" s="56"/>
      <c r="D18" s="56"/>
      <c r="E18" s="20"/>
      <c r="F18" s="20"/>
      <c r="G18" s="20"/>
      <c r="H18" s="20"/>
      <c r="I18" s="26"/>
      <c r="J18" s="26"/>
      <c r="K18" s="26"/>
      <c r="L18" s="26"/>
      <c r="M18" s="20"/>
      <c r="N18" s="20"/>
      <c r="O18" s="27"/>
      <c r="P18" s="27"/>
      <c r="Q18" s="26"/>
      <c r="R18" s="26"/>
      <c r="S18" s="26"/>
      <c r="T18" s="26"/>
      <c r="U18" s="20"/>
      <c r="V18" s="20"/>
      <c r="W18" s="20"/>
      <c r="X18" s="20"/>
      <c r="Y18" s="26"/>
      <c r="Z18" s="26"/>
      <c r="AA18" s="26"/>
      <c r="AB18" s="26"/>
      <c r="AC18" s="20"/>
      <c r="AD18" s="20"/>
      <c r="AE18" s="20"/>
      <c r="AF18" s="20"/>
      <c r="AG18" s="26"/>
      <c r="AH18" s="26"/>
      <c r="AI18" s="26"/>
      <c r="AJ18" s="26"/>
      <c r="AK18" s="20"/>
      <c r="AL18" s="20"/>
      <c r="AM18" s="20"/>
      <c r="AN18" s="20"/>
      <c r="AO18" s="26"/>
      <c r="AP18" s="26"/>
      <c r="AQ18" s="26"/>
      <c r="AR18" s="26"/>
      <c r="AS18" s="20"/>
      <c r="AT18" s="20"/>
      <c r="AU18" s="20"/>
      <c r="AV18" s="20"/>
      <c r="AW18" s="26"/>
      <c r="AX18" s="26"/>
      <c r="AY18" s="26"/>
      <c r="AZ18" s="26"/>
      <c r="BA18" s="20"/>
      <c r="BB18" s="20"/>
      <c r="BC18" s="20"/>
      <c r="BD18" s="20"/>
      <c r="BE18" s="26"/>
      <c r="BF18" s="26"/>
      <c r="BG18" s="26"/>
      <c r="BH18" s="26"/>
    </row>
    <row r="19" spans="1:60" ht="12.75">
      <c r="A19" s="136">
        <v>1946</v>
      </c>
      <c r="B19" s="115"/>
      <c r="C19" s="56">
        <f aca="true" t="shared" si="2" ref="C19:C28">G19+K19+O19+S19+W19+AA19+AE19+AI19+AM19+AQ19+AU19+AY19+BC19+BG19</f>
        <v>179</v>
      </c>
      <c r="D19" s="56">
        <f aca="true" t="shared" si="3" ref="D19:D28">H19+L19+P19+T19+X19+AB19+AF19+AJ19+AN19+AR19+AV19+AZ19+BD19+BH19</f>
        <v>42</v>
      </c>
      <c r="E19" s="20" t="s">
        <v>52</v>
      </c>
      <c r="F19" s="20"/>
      <c r="G19" s="20">
        <v>6</v>
      </c>
      <c r="H19" s="20">
        <v>0</v>
      </c>
      <c r="I19" s="26" t="s">
        <v>45</v>
      </c>
      <c r="J19" s="26"/>
      <c r="K19" s="26">
        <v>33</v>
      </c>
      <c r="L19" s="26">
        <v>6</v>
      </c>
      <c r="M19" s="20" t="s">
        <v>18</v>
      </c>
      <c r="N19" s="20"/>
      <c r="O19" s="27">
        <v>37</v>
      </c>
      <c r="P19" s="27">
        <v>0</v>
      </c>
      <c r="Q19" s="26" t="s">
        <v>19</v>
      </c>
      <c r="R19" s="26"/>
      <c r="S19" s="26">
        <v>24</v>
      </c>
      <c r="T19" s="26">
        <v>12</v>
      </c>
      <c r="U19" s="20" t="s">
        <v>14</v>
      </c>
      <c r="V19" s="20"/>
      <c r="W19" s="20">
        <v>7</v>
      </c>
      <c r="X19" s="20">
        <v>12</v>
      </c>
      <c r="Y19" s="26" t="s">
        <v>45</v>
      </c>
      <c r="Z19" s="26"/>
      <c r="AA19" s="26">
        <v>51</v>
      </c>
      <c r="AB19" s="26">
        <v>0</v>
      </c>
      <c r="AC19" s="20" t="s">
        <v>19</v>
      </c>
      <c r="AD19" s="20"/>
      <c r="AE19" s="20">
        <v>21</v>
      </c>
      <c r="AF19" s="20">
        <v>12</v>
      </c>
      <c r="AG19" s="26"/>
      <c r="AH19" s="26"/>
      <c r="AI19" s="26"/>
      <c r="AJ19" s="26"/>
      <c r="AK19" s="20"/>
      <c r="AL19" s="20"/>
      <c r="AM19" s="20"/>
      <c r="AN19" s="20"/>
      <c r="AO19" s="26"/>
      <c r="AP19" s="26"/>
      <c r="AQ19" s="26"/>
      <c r="AR19" s="26"/>
      <c r="AS19" s="20"/>
      <c r="AT19" s="20"/>
      <c r="AU19" s="20"/>
      <c r="AV19" s="20"/>
      <c r="AW19" s="26"/>
      <c r="AX19" s="26"/>
      <c r="AY19" s="26"/>
      <c r="AZ19" s="26"/>
      <c r="BA19" s="20"/>
      <c r="BB19" s="20"/>
      <c r="BC19" s="20"/>
      <c r="BD19" s="20"/>
      <c r="BE19" s="26"/>
      <c r="BF19" s="26"/>
      <c r="BG19" s="26"/>
      <c r="BH19" s="26"/>
    </row>
    <row r="20" spans="1:60" ht="12.75">
      <c r="A20" s="136">
        <v>1947</v>
      </c>
      <c r="B20" s="115"/>
      <c r="C20" s="56">
        <f t="shared" si="2"/>
        <v>178</v>
      </c>
      <c r="D20" s="56">
        <f t="shared" si="3"/>
        <v>21</v>
      </c>
      <c r="E20" s="20" t="s">
        <v>18</v>
      </c>
      <c r="F20" s="20"/>
      <c r="G20" s="20">
        <v>33</v>
      </c>
      <c r="H20" s="20">
        <v>0</v>
      </c>
      <c r="I20" s="26" t="s">
        <v>42</v>
      </c>
      <c r="J20" s="26"/>
      <c r="K20" s="26">
        <v>6</v>
      </c>
      <c r="L20" s="26">
        <v>7</v>
      </c>
      <c r="M20" s="20" t="s">
        <v>23</v>
      </c>
      <c r="N20" s="20"/>
      <c r="O20" s="27">
        <v>12</v>
      </c>
      <c r="P20" s="27">
        <v>0</v>
      </c>
      <c r="Q20" s="26" t="s">
        <v>25</v>
      </c>
      <c r="R20" s="26"/>
      <c r="S20" s="26">
        <v>12</v>
      </c>
      <c r="T20" s="26">
        <v>14</v>
      </c>
      <c r="U20" s="20" t="s">
        <v>52</v>
      </c>
      <c r="V20" s="20"/>
      <c r="W20" s="20">
        <v>31</v>
      </c>
      <c r="X20" s="20">
        <v>0</v>
      </c>
      <c r="Y20" s="26" t="s">
        <v>14</v>
      </c>
      <c r="Z20" s="26"/>
      <c r="AA20" s="26">
        <v>18</v>
      </c>
      <c r="AB20" s="26">
        <v>0</v>
      </c>
      <c r="AC20" s="20" t="s">
        <v>19</v>
      </c>
      <c r="AD20" s="20"/>
      <c r="AE20" s="20">
        <v>19</v>
      </c>
      <c r="AF20" s="20">
        <v>0</v>
      </c>
      <c r="AG20" s="26" t="s">
        <v>15</v>
      </c>
      <c r="AH20" s="26"/>
      <c r="AI20" s="26">
        <v>33</v>
      </c>
      <c r="AJ20" s="26">
        <v>0</v>
      </c>
      <c r="AK20" s="20" t="s">
        <v>58</v>
      </c>
      <c r="AL20" s="20"/>
      <c r="AM20" s="20">
        <v>14</v>
      </c>
      <c r="AN20" s="20">
        <v>0</v>
      </c>
      <c r="AO20" s="26"/>
      <c r="AP20" s="26"/>
      <c r="AQ20" s="26"/>
      <c r="AR20" s="26"/>
      <c r="AS20" s="20"/>
      <c r="AT20" s="20"/>
      <c r="AU20" s="20"/>
      <c r="AV20" s="20"/>
      <c r="AW20" s="26"/>
      <c r="AX20" s="26"/>
      <c r="AY20" s="26"/>
      <c r="AZ20" s="26"/>
      <c r="BA20" s="20"/>
      <c r="BB20" s="20"/>
      <c r="BC20" s="20"/>
      <c r="BD20" s="20"/>
      <c r="BE20" s="26"/>
      <c r="BF20" s="26"/>
      <c r="BG20" s="26"/>
      <c r="BH20" s="26"/>
    </row>
    <row r="21" spans="1:60" ht="12.75">
      <c r="A21" s="136">
        <v>1948</v>
      </c>
      <c r="B21" s="115"/>
      <c r="C21" s="56">
        <f t="shared" si="2"/>
        <v>95</v>
      </c>
      <c r="D21" s="56">
        <f t="shared" si="3"/>
        <v>144</v>
      </c>
      <c r="E21" s="20" t="s">
        <v>18</v>
      </c>
      <c r="F21" s="20"/>
      <c r="G21" s="20">
        <v>38</v>
      </c>
      <c r="H21" s="20">
        <v>6</v>
      </c>
      <c r="I21" s="26" t="s">
        <v>42</v>
      </c>
      <c r="J21" s="26"/>
      <c r="K21" s="26">
        <v>13</v>
      </c>
      <c r="L21" s="26">
        <v>14</v>
      </c>
      <c r="M21" s="20" t="s">
        <v>23</v>
      </c>
      <c r="N21" s="20"/>
      <c r="O21" s="27">
        <v>0</v>
      </c>
      <c r="P21" s="27">
        <v>37</v>
      </c>
      <c r="Q21" s="26" t="s">
        <v>25</v>
      </c>
      <c r="R21" s="26"/>
      <c r="S21" s="26">
        <v>6</v>
      </c>
      <c r="T21" s="26">
        <v>28</v>
      </c>
      <c r="U21" s="20" t="s">
        <v>53</v>
      </c>
      <c r="V21" s="20"/>
      <c r="W21" s="20">
        <v>6</v>
      </c>
      <c r="X21" s="20">
        <v>0</v>
      </c>
      <c r="Y21" s="26" t="s">
        <v>45</v>
      </c>
      <c r="Z21" s="26"/>
      <c r="AA21" s="26">
        <v>26</v>
      </c>
      <c r="AB21" s="26">
        <v>0</v>
      </c>
      <c r="AC21" s="20" t="s">
        <v>44</v>
      </c>
      <c r="AD21" s="20"/>
      <c r="AE21" s="20">
        <v>6</v>
      </c>
      <c r="AF21" s="20">
        <v>59</v>
      </c>
      <c r="AG21" s="26"/>
      <c r="AH21" s="26"/>
      <c r="AI21" s="26"/>
      <c r="AJ21" s="26"/>
      <c r="AK21" s="20"/>
      <c r="AL21" s="20"/>
      <c r="AM21" s="20"/>
      <c r="AN21" s="20"/>
      <c r="AO21" s="26"/>
      <c r="AP21" s="26"/>
      <c r="AQ21" s="26"/>
      <c r="AR21" s="26"/>
      <c r="AS21" s="20"/>
      <c r="AT21" s="20"/>
      <c r="AU21" s="20"/>
      <c r="AV21" s="20"/>
      <c r="AW21" s="26"/>
      <c r="AX21" s="26"/>
      <c r="AY21" s="26"/>
      <c r="AZ21" s="26"/>
      <c r="BA21" s="20"/>
      <c r="BB21" s="20"/>
      <c r="BC21" s="20"/>
      <c r="BD21" s="20"/>
      <c r="BE21" s="26"/>
      <c r="BF21" s="26"/>
      <c r="BG21" s="26"/>
      <c r="BH21" s="26"/>
    </row>
    <row r="22" spans="1:60" ht="12.75">
      <c r="A22" s="136">
        <v>1949</v>
      </c>
      <c r="B22" s="115"/>
      <c r="C22" s="56">
        <f t="shared" si="2"/>
        <v>116</v>
      </c>
      <c r="D22" s="56">
        <f t="shared" si="3"/>
        <v>132</v>
      </c>
      <c r="E22" s="23" t="s">
        <v>23</v>
      </c>
      <c r="F22" s="23"/>
      <c r="G22" s="20">
        <v>0</v>
      </c>
      <c r="H22" s="20">
        <v>40</v>
      </c>
      <c r="I22" s="34" t="s">
        <v>42</v>
      </c>
      <c r="J22" s="34"/>
      <c r="K22" s="26">
        <v>6</v>
      </c>
      <c r="L22" s="26">
        <v>15</v>
      </c>
      <c r="M22" s="23" t="s">
        <v>18</v>
      </c>
      <c r="N22" s="23"/>
      <c r="O22" s="27">
        <v>18</v>
      </c>
      <c r="P22" s="27">
        <v>13</v>
      </c>
      <c r="Q22" s="34" t="s">
        <v>33</v>
      </c>
      <c r="R22" s="34"/>
      <c r="S22" s="26">
        <v>38</v>
      </c>
      <c r="T22" s="26">
        <v>6</v>
      </c>
      <c r="U22" s="23" t="s">
        <v>25</v>
      </c>
      <c r="V22" s="142"/>
      <c r="W22" s="20">
        <v>0</v>
      </c>
      <c r="X22" s="20">
        <v>20</v>
      </c>
      <c r="Y22" s="143" t="s">
        <v>19</v>
      </c>
      <c r="Z22" s="34"/>
      <c r="AA22" s="26">
        <v>0</v>
      </c>
      <c r="AB22" s="26">
        <v>12</v>
      </c>
      <c r="AC22" s="20" t="s">
        <v>14</v>
      </c>
      <c r="AD22" s="20"/>
      <c r="AE22" s="20">
        <v>2</v>
      </c>
      <c r="AF22" s="20">
        <v>20</v>
      </c>
      <c r="AG22" s="26" t="s">
        <v>52</v>
      </c>
      <c r="AH22" s="26"/>
      <c r="AI22" s="26">
        <v>6</v>
      </c>
      <c r="AJ22" s="26">
        <v>0</v>
      </c>
      <c r="AK22" s="23" t="s">
        <v>53</v>
      </c>
      <c r="AL22" s="23"/>
      <c r="AM22" s="20">
        <v>46</v>
      </c>
      <c r="AN22" s="20">
        <v>6</v>
      </c>
      <c r="AO22" s="26"/>
      <c r="AP22" s="26"/>
      <c r="AQ22" s="26"/>
      <c r="AR22" s="26"/>
      <c r="AS22" s="20"/>
      <c r="AT22" s="20"/>
      <c r="AU22" s="20"/>
      <c r="AV22" s="20"/>
      <c r="AW22" s="26"/>
      <c r="AX22" s="26"/>
      <c r="AY22" s="26"/>
      <c r="AZ22" s="26"/>
      <c r="BA22" s="20"/>
      <c r="BB22" s="20"/>
      <c r="BC22" s="20"/>
      <c r="BD22" s="20"/>
      <c r="BE22" s="26"/>
      <c r="BF22" s="26"/>
      <c r="BG22" s="26"/>
      <c r="BH22" s="26"/>
    </row>
    <row r="23" spans="1:60" ht="12.75">
      <c r="A23" s="136">
        <v>1950</v>
      </c>
      <c r="B23" s="115"/>
      <c r="C23" s="56">
        <f t="shared" si="2"/>
        <v>154</v>
      </c>
      <c r="D23" s="56">
        <f t="shared" si="3"/>
        <v>113</v>
      </c>
      <c r="E23" s="74" t="s">
        <v>25</v>
      </c>
      <c r="F23" s="74"/>
      <c r="G23" s="20">
        <v>0</v>
      </c>
      <c r="H23" s="20">
        <v>14</v>
      </c>
      <c r="I23" s="26" t="s">
        <v>19</v>
      </c>
      <c r="J23" s="26"/>
      <c r="K23" s="26">
        <v>6</v>
      </c>
      <c r="L23" s="26">
        <v>19</v>
      </c>
      <c r="M23" s="23" t="s">
        <v>21</v>
      </c>
      <c r="N23" s="23"/>
      <c r="O23" s="27">
        <v>14</v>
      </c>
      <c r="P23" s="27">
        <v>14</v>
      </c>
      <c r="Q23" s="34" t="s">
        <v>54</v>
      </c>
      <c r="R23" s="34"/>
      <c r="S23" s="26">
        <v>30</v>
      </c>
      <c r="T23" s="26">
        <v>6</v>
      </c>
      <c r="U23" s="23" t="s">
        <v>52</v>
      </c>
      <c r="V23" s="142"/>
      <c r="W23" s="20">
        <v>26</v>
      </c>
      <c r="X23" s="20">
        <v>27</v>
      </c>
      <c r="Y23" s="26" t="s">
        <v>23</v>
      </c>
      <c r="Z23" s="26"/>
      <c r="AA23" s="26">
        <v>2</v>
      </c>
      <c r="AB23" s="26">
        <v>13</v>
      </c>
      <c r="AC23" s="23" t="s">
        <v>14</v>
      </c>
      <c r="AD23" s="23"/>
      <c r="AE23" s="20">
        <v>19</v>
      </c>
      <c r="AF23" s="20">
        <v>7</v>
      </c>
      <c r="AG23" s="34" t="s">
        <v>39</v>
      </c>
      <c r="AH23" s="34"/>
      <c r="AI23" s="26">
        <v>44</v>
      </c>
      <c r="AJ23" s="26">
        <v>0</v>
      </c>
      <c r="AK23" s="20" t="s">
        <v>18</v>
      </c>
      <c r="AL23" s="20"/>
      <c r="AM23" s="20">
        <v>7</v>
      </c>
      <c r="AN23" s="20">
        <v>0</v>
      </c>
      <c r="AO23" s="26" t="s">
        <v>42</v>
      </c>
      <c r="AP23" s="26"/>
      <c r="AQ23" s="26">
        <v>6</v>
      </c>
      <c r="AR23" s="26">
        <v>13</v>
      </c>
      <c r="AS23" s="20"/>
      <c r="AT23" s="20"/>
      <c r="AU23" s="20"/>
      <c r="AV23" s="20"/>
      <c r="AW23" s="26"/>
      <c r="AX23" s="26"/>
      <c r="AY23" s="26"/>
      <c r="AZ23" s="26"/>
      <c r="BA23" s="20"/>
      <c r="BB23" s="20"/>
      <c r="BC23" s="20"/>
      <c r="BD23" s="20"/>
      <c r="BE23" s="26"/>
      <c r="BF23" s="26"/>
      <c r="BG23" s="26"/>
      <c r="BH23" s="26"/>
    </row>
    <row r="24" spans="1:60" ht="12.75">
      <c r="A24" s="136">
        <v>1951</v>
      </c>
      <c r="B24" s="115"/>
      <c r="C24" s="56">
        <f t="shared" si="2"/>
        <v>101</v>
      </c>
      <c r="D24" s="56">
        <f t="shared" si="3"/>
        <v>78</v>
      </c>
      <c r="E24" s="20" t="s">
        <v>39</v>
      </c>
      <c r="F24" s="20"/>
      <c r="G24" s="20">
        <v>7</v>
      </c>
      <c r="H24" s="20">
        <v>0</v>
      </c>
      <c r="I24" s="26" t="s">
        <v>18</v>
      </c>
      <c r="J24" s="26"/>
      <c r="K24" s="26">
        <v>20</v>
      </c>
      <c r="L24" s="26">
        <v>0</v>
      </c>
      <c r="M24" s="20" t="s">
        <v>52</v>
      </c>
      <c r="N24" s="20"/>
      <c r="O24" s="27">
        <v>6</v>
      </c>
      <c r="P24" s="27">
        <v>6</v>
      </c>
      <c r="Q24" s="26" t="s">
        <v>15</v>
      </c>
      <c r="R24" s="26"/>
      <c r="S24" s="26">
        <v>27</v>
      </c>
      <c r="T24" s="26">
        <v>6</v>
      </c>
      <c r="U24" s="20" t="s">
        <v>25</v>
      </c>
      <c r="V24" s="20"/>
      <c r="W24" s="20">
        <v>20</v>
      </c>
      <c r="X24" s="20">
        <v>26</v>
      </c>
      <c r="Y24" s="26" t="s">
        <v>21</v>
      </c>
      <c r="Z24" s="26"/>
      <c r="AA24" s="26">
        <v>14</v>
      </c>
      <c r="AB24" s="26">
        <v>14</v>
      </c>
      <c r="AC24" s="20" t="s">
        <v>23</v>
      </c>
      <c r="AD24" s="20"/>
      <c r="AE24" s="20">
        <v>0</v>
      </c>
      <c r="AF24" s="20">
        <v>7</v>
      </c>
      <c r="AG24" s="26" t="s">
        <v>14</v>
      </c>
      <c r="AH24" s="26"/>
      <c r="AI24" s="26">
        <v>7</v>
      </c>
      <c r="AJ24" s="26">
        <v>19</v>
      </c>
      <c r="AK24" s="20"/>
      <c r="AL24" s="20"/>
      <c r="AM24" s="20"/>
      <c r="AN24" s="20"/>
      <c r="AO24" s="26"/>
      <c r="AP24" s="26"/>
      <c r="AQ24" s="26"/>
      <c r="AR24" s="26"/>
      <c r="AS24" s="20"/>
      <c r="AT24" s="20"/>
      <c r="AU24" s="20"/>
      <c r="AV24" s="20"/>
      <c r="AW24" s="26"/>
      <c r="AX24" s="26"/>
      <c r="AY24" s="26"/>
      <c r="AZ24" s="26"/>
      <c r="BA24" s="20"/>
      <c r="BB24" s="20"/>
      <c r="BC24" s="20"/>
      <c r="BD24" s="20"/>
      <c r="BE24" s="26"/>
      <c r="BF24" s="26"/>
      <c r="BG24" s="26"/>
      <c r="BH24" s="26"/>
    </row>
    <row r="25" spans="1:60" ht="12.75">
      <c r="A25" s="136">
        <v>1952</v>
      </c>
      <c r="B25" s="115"/>
      <c r="C25" s="56">
        <f t="shared" si="2"/>
        <v>52</v>
      </c>
      <c r="D25" s="56">
        <f t="shared" si="3"/>
        <v>267</v>
      </c>
      <c r="E25" s="20" t="s">
        <v>55</v>
      </c>
      <c r="F25" s="20"/>
      <c r="G25" s="20">
        <v>0</v>
      </c>
      <c r="H25" s="20">
        <v>7</v>
      </c>
      <c r="I25" s="26" t="s">
        <v>56</v>
      </c>
      <c r="J25" s="26"/>
      <c r="K25" s="26">
        <v>0</v>
      </c>
      <c r="L25" s="26">
        <v>7</v>
      </c>
      <c r="M25" s="20" t="s">
        <v>222</v>
      </c>
      <c r="N25" s="20"/>
      <c r="O25" s="27">
        <v>0</v>
      </c>
      <c r="P25" s="27">
        <v>7</v>
      </c>
      <c r="Q25" s="26" t="s">
        <v>15</v>
      </c>
      <c r="R25" s="26"/>
      <c r="S25" s="26">
        <v>21</v>
      </c>
      <c r="T25" s="26">
        <v>33</v>
      </c>
      <c r="U25" s="20" t="s">
        <v>25</v>
      </c>
      <c r="V25" s="20"/>
      <c r="W25" s="20">
        <v>6</v>
      </c>
      <c r="X25" s="20">
        <v>40</v>
      </c>
      <c r="Y25" s="26" t="s">
        <v>21</v>
      </c>
      <c r="Z25" s="26"/>
      <c r="AA25" s="26">
        <v>13</v>
      </c>
      <c r="AB25" s="26">
        <v>31</v>
      </c>
      <c r="AC25" s="20" t="s">
        <v>23</v>
      </c>
      <c r="AD25" s="20"/>
      <c r="AE25" s="20">
        <v>0</v>
      </c>
      <c r="AF25" s="20">
        <v>33</v>
      </c>
      <c r="AG25" s="26" t="s">
        <v>14</v>
      </c>
      <c r="AH25" s="26"/>
      <c r="AI25" s="26">
        <v>6</v>
      </c>
      <c r="AJ25" s="26">
        <v>20</v>
      </c>
      <c r="AK25" s="20" t="s">
        <v>19</v>
      </c>
      <c r="AL25" s="20"/>
      <c r="AM25" s="20">
        <v>6</v>
      </c>
      <c r="AN25" s="20">
        <v>62</v>
      </c>
      <c r="AO25" s="26" t="s">
        <v>53</v>
      </c>
      <c r="AP25" s="26"/>
      <c r="AQ25" s="26">
        <v>0</v>
      </c>
      <c r="AR25" s="26">
        <v>27</v>
      </c>
      <c r="AS25" s="20"/>
      <c r="AT25" s="20"/>
      <c r="AU25" s="20"/>
      <c r="AV25" s="20"/>
      <c r="AW25" s="26"/>
      <c r="AX25" s="26"/>
      <c r="AY25" s="26"/>
      <c r="AZ25" s="26"/>
      <c r="BA25" s="20"/>
      <c r="BB25" s="20"/>
      <c r="BC25" s="20"/>
      <c r="BD25" s="20"/>
      <c r="BE25" s="26"/>
      <c r="BF25" s="26"/>
      <c r="BG25" s="26"/>
      <c r="BH25" s="26"/>
    </row>
    <row r="26" spans="1:60" ht="12.75">
      <c r="A26" s="136">
        <v>1953</v>
      </c>
      <c r="B26" s="115"/>
      <c r="C26" s="56">
        <f t="shared" si="2"/>
        <v>120</v>
      </c>
      <c r="D26" s="56">
        <f t="shared" si="3"/>
        <v>221</v>
      </c>
      <c r="E26" s="20" t="s">
        <v>14</v>
      </c>
      <c r="F26" s="20"/>
      <c r="G26" s="73">
        <v>0</v>
      </c>
      <c r="H26" s="20">
        <v>27</v>
      </c>
      <c r="I26" s="26" t="s">
        <v>57</v>
      </c>
      <c r="J26" s="26"/>
      <c r="K26" s="26">
        <v>0</v>
      </c>
      <c r="L26" s="26">
        <v>13</v>
      </c>
      <c r="M26" s="20" t="s">
        <v>21</v>
      </c>
      <c r="N26" s="20"/>
      <c r="O26" s="27">
        <v>6</v>
      </c>
      <c r="P26" s="27">
        <v>28</v>
      </c>
      <c r="Q26" s="26" t="s">
        <v>54</v>
      </c>
      <c r="R26" s="26"/>
      <c r="S26" s="26">
        <v>20</v>
      </c>
      <c r="T26" s="26">
        <v>6</v>
      </c>
      <c r="U26" s="20" t="s">
        <v>33</v>
      </c>
      <c r="V26" s="20"/>
      <c r="W26" s="20">
        <v>7</v>
      </c>
      <c r="X26" s="20">
        <v>22</v>
      </c>
      <c r="Y26" s="26" t="s">
        <v>42</v>
      </c>
      <c r="Z26" s="26"/>
      <c r="AA26" s="26">
        <v>25</v>
      </c>
      <c r="AB26" s="26">
        <v>40</v>
      </c>
      <c r="AC26" s="20" t="s">
        <v>19</v>
      </c>
      <c r="AD26" s="20"/>
      <c r="AE26" s="20">
        <v>0</v>
      </c>
      <c r="AF26" s="20">
        <v>19</v>
      </c>
      <c r="AG26" s="26" t="s">
        <v>15</v>
      </c>
      <c r="AH26" s="26"/>
      <c r="AI26" s="26">
        <v>7</v>
      </c>
      <c r="AJ26" s="26">
        <v>12</v>
      </c>
      <c r="AK26" s="20" t="s">
        <v>18</v>
      </c>
      <c r="AL26" s="20"/>
      <c r="AM26" s="20">
        <v>48</v>
      </c>
      <c r="AN26" s="20">
        <v>20</v>
      </c>
      <c r="AO26" s="26" t="s">
        <v>58</v>
      </c>
      <c r="AP26" s="26"/>
      <c r="AQ26" s="26">
        <v>7</v>
      </c>
      <c r="AR26" s="26">
        <v>34</v>
      </c>
      <c r="AS26" s="20"/>
      <c r="AT26" s="20"/>
      <c r="AU26" s="20"/>
      <c r="AV26" s="20"/>
      <c r="AW26" s="26"/>
      <c r="AX26" s="26"/>
      <c r="AY26" s="26"/>
      <c r="AZ26" s="26"/>
      <c r="BA26" s="20"/>
      <c r="BB26" s="20"/>
      <c r="BC26" s="20"/>
      <c r="BD26" s="20"/>
      <c r="BE26" s="26"/>
      <c r="BF26" s="26"/>
      <c r="BG26" s="26"/>
      <c r="BH26" s="26"/>
    </row>
    <row r="27" spans="1:60" ht="12.75">
      <c r="A27" s="136">
        <v>1954</v>
      </c>
      <c r="B27" s="115"/>
      <c r="C27" s="56">
        <f t="shared" si="2"/>
        <v>168</v>
      </c>
      <c r="D27" s="56">
        <f t="shared" si="3"/>
        <v>137</v>
      </c>
      <c r="E27" s="20" t="s">
        <v>33</v>
      </c>
      <c r="F27" s="20" t="s">
        <v>302</v>
      </c>
      <c r="G27" s="20">
        <v>27</v>
      </c>
      <c r="H27" s="20">
        <v>7</v>
      </c>
      <c r="I27" s="26" t="s">
        <v>18</v>
      </c>
      <c r="J27" s="26"/>
      <c r="K27" s="26">
        <v>13</v>
      </c>
      <c r="L27" s="26">
        <v>6</v>
      </c>
      <c r="M27" s="20" t="s">
        <v>52</v>
      </c>
      <c r="N27" s="20"/>
      <c r="O27" s="27">
        <v>33</v>
      </c>
      <c r="P27" s="27">
        <v>14</v>
      </c>
      <c r="Q27" s="26" t="s">
        <v>15</v>
      </c>
      <c r="R27" s="26"/>
      <c r="S27" s="26">
        <v>13</v>
      </c>
      <c r="T27" s="26">
        <v>0</v>
      </c>
      <c r="U27" s="20" t="s">
        <v>54</v>
      </c>
      <c r="V27" s="20"/>
      <c r="W27" s="20">
        <v>36</v>
      </c>
      <c r="X27" s="20">
        <v>14</v>
      </c>
      <c r="Y27" s="26" t="s">
        <v>21</v>
      </c>
      <c r="Z27" s="26"/>
      <c r="AA27" s="26">
        <v>6</v>
      </c>
      <c r="AB27" s="26">
        <v>13</v>
      </c>
      <c r="AC27" s="20" t="s">
        <v>42</v>
      </c>
      <c r="AD27" s="20"/>
      <c r="AE27" s="20">
        <v>14</v>
      </c>
      <c r="AF27" s="20">
        <v>31</v>
      </c>
      <c r="AG27" s="26" t="s">
        <v>14</v>
      </c>
      <c r="AH27" s="26"/>
      <c r="AI27" s="26">
        <v>14</v>
      </c>
      <c r="AJ27" s="26">
        <v>19</v>
      </c>
      <c r="AK27" s="20" t="s">
        <v>19</v>
      </c>
      <c r="AL27" s="20"/>
      <c r="AM27" s="20">
        <v>0</v>
      </c>
      <c r="AN27" s="20">
        <v>21</v>
      </c>
      <c r="AO27" s="26" t="s">
        <v>58</v>
      </c>
      <c r="AP27" s="26"/>
      <c r="AQ27" s="26">
        <v>12</v>
      </c>
      <c r="AR27" s="26">
        <v>12</v>
      </c>
      <c r="AS27" s="20"/>
      <c r="AT27" s="20"/>
      <c r="AU27" s="20"/>
      <c r="AV27" s="20"/>
      <c r="AW27" s="26"/>
      <c r="AX27" s="26"/>
      <c r="AY27" s="26"/>
      <c r="AZ27" s="26"/>
      <c r="BA27" s="20"/>
      <c r="BB27" s="20"/>
      <c r="BC27" s="20"/>
      <c r="BD27" s="20"/>
      <c r="BE27" s="26"/>
      <c r="BF27" s="26"/>
      <c r="BG27" s="26"/>
      <c r="BH27" s="26"/>
    </row>
    <row r="28" spans="1:60" ht="12.75">
      <c r="A28" s="136">
        <v>1955</v>
      </c>
      <c r="B28" s="115"/>
      <c r="C28" s="56">
        <f t="shared" si="2"/>
        <v>246</v>
      </c>
      <c r="D28" s="56">
        <f t="shared" si="3"/>
        <v>84</v>
      </c>
      <c r="E28" s="20" t="s">
        <v>57</v>
      </c>
      <c r="F28" s="20"/>
      <c r="G28" s="20">
        <v>48</v>
      </c>
      <c r="H28" s="20">
        <v>13</v>
      </c>
      <c r="I28" s="26" t="s">
        <v>18</v>
      </c>
      <c r="J28" s="26"/>
      <c r="K28" s="26">
        <v>18</v>
      </c>
      <c r="L28" s="26">
        <v>6</v>
      </c>
      <c r="M28" s="20" t="s">
        <v>15</v>
      </c>
      <c r="N28" s="20"/>
      <c r="O28" s="27">
        <v>6</v>
      </c>
      <c r="P28" s="27">
        <v>6</v>
      </c>
      <c r="Q28" s="26" t="s">
        <v>25</v>
      </c>
      <c r="R28" s="26"/>
      <c r="S28" s="26">
        <v>13</v>
      </c>
      <c r="T28" s="26">
        <v>6</v>
      </c>
      <c r="U28" s="20" t="s">
        <v>23</v>
      </c>
      <c r="V28" s="20"/>
      <c r="W28" s="20">
        <v>20</v>
      </c>
      <c r="X28" s="20">
        <v>13</v>
      </c>
      <c r="Y28" s="26" t="s">
        <v>59</v>
      </c>
      <c r="Z28" s="26"/>
      <c r="AA28" s="26">
        <v>34</v>
      </c>
      <c r="AB28" s="26">
        <v>6</v>
      </c>
      <c r="AC28" s="20" t="s">
        <v>14</v>
      </c>
      <c r="AD28" s="20" t="s">
        <v>302</v>
      </c>
      <c r="AE28" s="20">
        <v>0</v>
      </c>
      <c r="AF28" s="20">
        <v>20</v>
      </c>
      <c r="AG28" s="26" t="s">
        <v>54</v>
      </c>
      <c r="AH28" s="26"/>
      <c r="AI28" s="26">
        <v>32</v>
      </c>
      <c r="AJ28" s="26">
        <v>0</v>
      </c>
      <c r="AK28" s="20" t="s">
        <v>60</v>
      </c>
      <c r="AL28" s="20"/>
      <c r="AM28" s="20">
        <v>35</v>
      </c>
      <c r="AN28" s="20">
        <v>14</v>
      </c>
      <c r="AO28" s="26" t="s">
        <v>58</v>
      </c>
      <c r="AP28" s="26"/>
      <c r="AQ28" s="26">
        <v>40</v>
      </c>
      <c r="AR28" s="26">
        <v>0</v>
      </c>
      <c r="AS28" s="20"/>
      <c r="AT28" s="20"/>
      <c r="AU28" s="20"/>
      <c r="AV28" s="20"/>
      <c r="AW28" s="26"/>
      <c r="AX28" s="26"/>
      <c r="AY28" s="26"/>
      <c r="AZ28" s="26"/>
      <c r="BA28" s="20"/>
      <c r="BB28" s="20"/>
      <c r="BC28" s="20"/>
      <c r="BD28" s="20"/>
      <c r="BE28" s="26"/>
      <c r="BF28" s="26"/>
      <c r="BG28" s="26"/>
      <c r="BH28" s="26"/>
    </row>
    <row r="29" spans="1:60" ht="12.75">
      <c r="A29" s="62" t="s">
        <v>213</v>
      </c>
      <c r="B29" s="113"/>
      <c r="C29" s="53" t="s">
        <v>35</v>
      </c>
      <c r="D29" s="53" t="s">
        <v>36</v>
      </c>
      <c r="E29" s="21"/>
      <c r="F29" s="21"/>
      <c r="G29" s="21"/>
      <c r="H29" s="21"/>
      <c r="I29" s="28"/>
      <c r="J29" s="28"/>
      <c r="K29" s="28"/>
      <c r="L29" s="28"/>
      <c r="M29" s="21"/>
      <c r="N29" s="21"/>
      <c r="O29" s="29"/>
      <c r="P29" s="29"/>
      <c r="Q29" s="28"/>
      <c r="R29" s="28"/>
      <c r="S29" s="28"/>
      <c r="T29" s="28"/>
      <c r="U29" s="21"/>
      <c r="V29" s="21"/>
      <c r="W29" s="21"/>
      <c r="X29" s="21"/>
      <c r="Y29" s="28"/>
      <c r="Z29" s="28"/>
      <c r="AA29" s="28"/>
      <c r="AB29" s="28"/>
      <c r="AC29" s="21"/>
      <c r="AD29" s="21"/>
      <c r="AE29" s="21"/>
      <c r="AF29" s="21"/>
      <c r="AG29" s="28"/>
      <c r="AH29" s="28"/>
      <c r="AI29" s="28"/>
      <c r="AJ29" s="28"/>
      <c r="AK29" s="21"/>
      <c r="AL29" s="21"/>
      <c r="AM29" s="21"/>
      <c r="AN29" s="21"/>
      <c r="AO29" s="28"/>
      <c r="AP29" s="28"/>
      <c r="AQ29" s="28"/>
      <c r="AR29" s="28"/>
      <c r="AS29" s="21"/>
      <c r="AT29" s="21"/>
      <c r="AU29" s="21"/>
      <c r="AV29" s="21"/>
      <c r="AW29" s="28"/>
      <c r="AX29" s="28"/>
      <c r="AY29" s="28"/>
      <c r="AZ29" s="28"/>
      <c r="BA29" s="21"/>
      <c r="BB29" s="21"/>
      <c r="BC29" s="21"/>
      <c r="BD29" s="21"/>
      <c r="BE29" s="28"/>
      <c r="BF29" s="28"/>
      <c r="BG29" s="28"/>
      <c r="BH29" s="28"/>
    </row>
    <row r="30" spans="1:60" ht="13.5" thickBot="1">
      <c r="A30" s="65" t="s">
        <v>210</v>
      </c>
      <c r="B30" s="114"/>
      <c r="C30" s="47">
        <f>SUM(C4:C28)</f>
        <v>2562</v>
      </c>
      <c r="D30" s="47">
        <f>SUM(D4:D28)</f>
        <v>1970</v>
      </c>
      <c r="E30" s="22"/>
      <c r="F30" s="22"/>
      <c r="G30" s="22"/>
      <c r="H30" s="22"/>
      <c r="I30" s="30"/>
      <c r="J30" s="30"/>
      <c r="K30" s="30"/>
      <c r="L30" s="30"/>
      <c r="M30" s="22"/>
      <c r="N30" s="22"/>
      <c r="O30" s="31"/>
      <c r="P30" s="31"/>
      <c r="Q30" s="30"/>
      <c r="R30" s="30"/>
      <c r="S30" s="30"/>
      <c r="T30" s="30"/>
      <c r="U30" s="22"/>
      <c r="V30" s="22"/>
      <c r="W30" s="22"/>
      <c r="X30" s="22"/>
      <c r="Y30" s="30"/>
      <c r="Z30" s="30"/>
      <c r="AA30" s="30"/>
      <c r="AB30" s="30"/>
      <c r="AC30" s="22"/>
      <c r="AD30" s="22"/>
      <c r="AE30" s="22"/>
      <c r="AF30" s="22"/>
      <c r="AG30" s="30"/>
      <c r="AH30" s="30"/>
      <c r="AI30" s="30"/>
      <c r="AJ30" s="30"/>
      <c r="AK30" s="22"/>
      <c r="AL30" s="22"/>
      <c r="AM30" s="22"/>
      <c r="AN30" s="22"/>
      <c r="AO30" s="30"/>
      <c r="AP30" s="30"/>
      <c r="AQ30" s="30"/>
      <c r="AR30" s="30"/>
      <c r="AS30" s="22"/>
      <c r="AT30" s="22"/>
      <c r="AU30" s="22"/>
      <c r="AV30" s="22"/>
      <c r="AW30" s="30"/>
      <c r="AX30" s="30"/>
      <c r="AY30" s="30"/>
      <c r="AZ30" s="30"/>
      <c r="BA30" s="22"/>
      <c r="BB30" s="22"/>
      <c r="BC30" s="22"/>
      <c r="BD30" s="22"/>
      <c r="BE30" s="30"/>
      <c r="BF30" s="30"/>
      <c r="BG30" s="30"/>
      <c r="BH30" s="30"/>
    </row>
    <row r="31" spans="1:60" ht="12.75">
      <c r="A31" s="66"/>
      <c r="B31" s="66"/>
      <c r="C31" s="39"/>
      <c r="D31" s="39"/>
      <c r="E31" s="12"/>
      <c r="F31" s="12"/>
      <c r="G31" s="12"/>
      <c r="H31" s="12"/>
      <c r="I31" s="32"/>
      <c r="J31" s="32"/>
      <c r="K31" s="32"/>
      <c r="L31" s="32"/>
      <c r="M31" s="12"/>
      <c r="N31" s="12"/>
      <c r="O31" s="33"/>
      <c r="P31" s="33"/>
      <c r="Q31" s="32"/>
      <c r="R31" s="32"/>
      <c r="S31" s="32"/>
      <c r="T31" s="32"/>
      <c r="U31" s="12"/>
      <c r="V31" s="12"/>
      <c r="W31" s="12"/>
      <c r="X31" s="12"/>
      <c r="Y31" s="32"/>
      <c r="Z31" s="32"/>
      <c r="AA31" s="32"/>
      <c r="AB31" s="32"/>
      <c r="AC31" s="12"/>
      <c r="AD31" s="12"/>
      <c r="AE31" s="12"/>
      <c r="AF31" s="12"/>
      <c r="AG31" s="32"/>
      <c r="AH31" s="32"/>
      <c r="AI31" s="32"/>
      <c r="AJ31" s="32"/>
      <c r="AK31" s="12"/>
      <c r="AL31" s="12"/>
      <c r="AM31" s="12"/>
      <c r="AN31" s="12"/>
      <c r="AO31" s="32"/>
      <c r="AP31" s="32"/>
      <c r="AQ31" s="32"/>
      <c r="AR31" s="32"/>
      <c r="AS31" s="12"/>
      <c r="AT31" s="12"/>
      <c r="AU31" s="12"/>
      <c r="AV31" s="12"/>
      <c r="AW31" s="32"/>
      <c r="AX31" s="32"/>
      <c r="AY31" s="32"/>
      <c r="AZ31" s="32"/>
      <c r="BA31" s="12"/>
      <c r="BB31" s="12"/>
      <c r="BC31" s="12"/>
      <c r="BD31" s="12"/>
      <c r="BE31" s="32"/>
      <c r="BF31" s="32"/>
      <c r="BG31" s="32"/>
      <c r="BH31" s="32"/>
    </row>
    <row r="32" spans="1:60" ht="12.75">
      <c r="A32" s="67" t="s">
        <v>214</v>
      </c>
      <c r="B32" s="67"/>
      <c r="C32" s="8" t="s">
        <v>35</v>
      </c>
      <c r="D32" s="8" t="s">
        <v>36</v>
      </c>
      <c r="E32" s="4"/>
      <c r="F32" s="4"/>
      <c r="G32" s="4"/>
      <c r="H32" s="4"/>
      <c r="I32" s="6"/>
      <c r="J32" s="6"/>
      <c r="K32" s="6"/>
      <c r="L32" s="6"/>
      <c r="M32" s="4"/>
      <c r="N32" s="4"/>
      <c r="O32" s="7"/>
      <c r="P32" s="7"/>
      <c r="Q32" s="6"/>
      <c r="R32" s="6"/>
      <c r="S32" s="6"/>
      <c r="T32" s="6"/>
      <c r="U32" s="4"/>
      <c r="V32" s="4"/>
      <c r="W32" s="4"/>
      <c r="X32" s="4"/>
      <c r="Y32" s="6"/>
      <c r="Z32" s="6"/>
      <c r="AA32" s="6"/>
      <c r="AB32" s="6"/>
      <c r="AC32" s="4"/>
      <c r="AD32" s="4"/>
      <c r="AE32" s="4"/>
      <c r="AF32" s="4"/>
      <c r="AG32" s="6"/>
      <c r="AH32" s="6"/>
      <c r="AI32" s="6"/>
      <c r="AJ32" s="6"/>
      <c r="AK32" s="4"/>
      <c r="AL32" s="4"/>
      <c r="AM32" s="4"/>
      <c r="AN32" s="4"/>
      <c r="AO32" s="6"/>
      <c r="AP32" s="6"/>
      <c r="AQ32" s="6"/>
      <c r="AR32" s="6"/>
      <c r="AS32" s="4"/>
      <c r="AT32" s="4"/>
      <c r="AU32" s="4"/>
      <c r="AV32" s="4"/>
      <c r="AW32" s="6"/>
      <c r="AX32" s="6"/>
      <c r="AY32" s="6"/>
      <c r="AZ32" s="6"/>
      <c r="BA32" s="4"/>
      <c r="BB32" s="4"/>
      <c r="BC32" s="4"/>
      <c r="BD32" s="4"/>
      <c r="BE32" s="6"/>
      <c r="BF32" s="6"/>
      <c r="BG32" s="6"/>
      <c r="BH32" s="6"/>
    </row>
    <row r="33" spans="1:60" ht="12.75">
      <c r="A33" s="136">
        <v>1956</v>
      </c>
      <c r="B33" s="115"/>
      <c r="C33" s="14">
        <f aca="true" t="shared" si="4" ref="C33:C64">G33+K33+O33+S33+W33+AA33+AE33+AI33+AM33+AQ33+AU33+AY33+BC33+BG33</f>
        <v>165</v>
      </c>
      <c r="D33" s="56">
        <f aca="true" t="shared" si="5" ref="D33:D64">H33+L33+P33+T33+X33+AB33+AF33+AJ33+AN33+AR33+AV33+AZ33+BD33+BH33</f>
        <v>163</v>
      </c>
      <c r="E33" s="1" t="s">
        <v>60</v>
      </c>
      <c r="F33" s="1"/>
      <c r="G33" s="1">
        <v>19</v>
      </c>
      <c r="H33" s="1">
        <v>6</v>
      </c>
      <c r="I33" s="3" t="s">
        <v>14</v>
      </c>
      <c r="J33" s="3"/>
      <c r="K33" s="3">
        <v>13</v>
      </c>
      <c r="L33" s="3">
        <v>14</v>
      </c>
      <c r="M33" s="1" t="s">
        <v>15</v>
      </c>
      <c r="N33" s="1"/>
      <c r="O33" s="2">
        <v>0</v>
      </c>
      <c r="P33" s="2">
        <v>18</v>
      </c>
      <c r="Q33" s="3" t="s">
        <v>52</v>
      </c>
      <c r="R33" s="3"/>
      <c r="S33" s="3">
        <v>34</v>
      </c>
      <c r="T33" s="3">
        <v>0</v>
      </c>
      <c r="U33" s="1" t="s">
        <v>18</v>
      </c>
      <c r="V33" s="1"/>
      <c r="W33" s="1">
        <v>34</v>
      </c>
      <c r="X33" s="1">
        <v>7</v>
      </c>
      <c r="Y33" s="3" t="s">
        <v>54</v>
      </c>
      <c r="Z33" s="3"/>
      <c r="AA33" s="3">
        <v>12</v>
      </c>
      <c r="AB33" s="3">
        <v>26</v>
      </c>
      <c r="AC33" s="1" t="s">
        <v>25</v>
      </c>
      <c r="AD33" s="1"/>
      <c r="AE33" s="1">
        <v>21</v>
      </c>
      <c r="AF33" s="1">
        <v>6</v>
      </c>
      <c r="AG33" s="3" t="s">
        <v>23</v>
      </c>
      <c r="AH33" s="3"/>
      <c r="AI33" s="3">
        <v>0</v>
      </c>
      <c r="AJ33" s="3">
        <v>47</v>
      </c>
      <c r="AK33" s="1" t="s">
        <v>59</v>
      </c>
      <c r="AL33" s="1"/>
      <c r="AM33" s="1">
        <v>26</v>
      </c>
      <c r="AN33" s="1">
        <v>0</v>
      </c>
      <c r="AO33" s="3" t="s">
        <v>58</v>
      </c>
      <c r="AP33" s="3"/>
      <c r="AQ33" s="3">
        <v>6</v>
      </c>
      <c r="AR33" s="3">
        <v>39</v>
      </c>
      <c r="AS33" s="1"/>
      <c r="AT33" s="1"/>
      <c r="AU33" s="1"/>
      <c r="AV33" s="1"/>
      <c r="AW33" s="3"/>
      <c r="AX33" s="3"/>
      <c r="AY33" s="3"/>
      <c r="AZ33" s="3"/>
      <c r="BA33" s="1"/>
      <c r="BB33" s="1"/>
      <c r="BC33" s="1"/>
      <c r="BD33" s="1"/>
      <c r="BE33" s="3"/>
      <c r="BF33" s="3"/>
      <c r="BG33" s="3"/>
      <c r="BH33" s="3"/>
    </row>
    <row r="34" spans="1:60" ht="12.75">
      <c r="A34" s="136">
        <v>1957</v>
      </c>
      <c r="B34" s="115"/>
      <c r="C34" s="14">
        <f t="shared" si="4"/>
        <v>211</v>
      </c>
      <c r="D34" s="56">
        <f t="shared" si="5"/>
        <v>124</v>
      </c>
      <c r="E34" s="1" t="s">
        <v>14</v>
      </c>
      <c r="F34" s="1"/>
      <c r="G34" s="1">
        <v>0</v>
      </c>
      <c r="H34" s="1">
        <v>12</v>
      </c>
      <c r="I34" s="3" t="s">
        <v>33</v>
      </c>
      <c r="J34" s="3"/>
      <c r="K34" s="3">
        <v>34</v>
      </c>
      <c r="L34" s="3">
        <v>6</v>
      </c>
      <c r="M34" s="1" t="s">
        <v>15</v>
      </c>
      <c r="N34" s="1"/>
      <c r="O34" s="2">
        <v>31</v>
      </c>
      <c r="P34" s="2">
        <v>21</v>
      </c>
      <c r="Q34" s="3" t="s">
        <v>59</v>
      </c>
      <c r="R34" s="3"/>
      <c r="S34" s="3">
        <v>26</v>
      </c>
      <c r="T34" s="3">
        <v>7</v>
      </c>
      <c r="U34" s="1" t="s">
        <v>23</v>
      </c>
      <c r="V34" s="1"/>
      <c r="W34" s="1">
        <v>7</v>
      </c>
      <c r="X34" s="1">
        <v>20</v>
      </c>
      <c r="Y34" s="3" t="s">
        <v>18</v>
      </c>
      <c r="Z34" s="3"/>
      <c r="AA34" s="3">
        <v>33</v>
      </c>
      <c r="AB34" s="3">
        <v>0</v>
      </c>
      <c r="AC34" s="1" t="s">
        <v>42</v>
      </c>
      <c r="AD34" s="1"/>
      <c r="AE34" s="1">
        <v>19</v>
      </c>
      <c r="AF34" s="1">
        <v>20</v>
      </c>
      <c r="AG34" s="3" t="s">
        <v>19</v>
      </c>
      <c r="AH34" s="3"/>
      <c r="AI34" s="3">
        <v>7</v>
      </c>
      <c r="AJ34" s="3">
        <v>12</v>
      </c>
      <c r="AK34" s="1" t="s">
        <v>61</v>
      </c>
      <c r="AL34" s="1"/>
      <c r="AM34" s="1">
        <v>38</v>
      </c>
      <c r="AN34" s="1">
        <v>20</v>
      </c>
      <c r="AO34" s="3" t="s">
        <v>58</v>
      </c>
      <c r="AP34" s="3"/>
      <c r="AQ34" s="3">
        <v>16</v>
      </c>
      <c r="AR34" s="3">
        <v>6</v>
      </c>
      <c r="AS34" s="1"/>
      <c r="AT34" s="1"/>
      <c r="AU34" s="1"/>
      <c r="AV34" s="1"/>
      <c r="AW34" s="3"/>
      <c r="AX34" s="3"/>
      <c r="AY34" s="3"/>
      <c r="AZ34" s="3"/>
      <c r="BA34" s="1"/>
      <c r="BB34" s="1"/>
      <c r="BC34" s="1"/>
      <c r="BD34" s="1"/>
      <c r="BE34" s="3"/>
      <c r="BF34" s="3"/>
      <c r="BG34" s="3"/>
      <c r="BH34" s="3"/>
    </row>
    <row r="35" spans="1:60" ht="12.75">
      <c r="A35" s="136">
        <v>1958</v>
      </c>
      <c r="B35" s="115"/>
      <c r="C35" s="14">
        <f t="shared" si="4"/>
        <v>409</v>
      </c>
      <c r="D35" s="56">
        <f t="shared" si="5"/>
        <v>57</v>
      </c>
      <c r="E35" s="1" t="s">
        <v>14</v>
      </c>
      <c r="F35" s="1"/>
      <c r="G35" s="1">
        <v>33</v>
      </c>
      <c r="H35" s="1">
        <v>7</v>
      </c>
      <c r="I35" s="3" t="s">
        <v>33</v>
      </c>
      <c r="J35" s="3"/>
      <c r="K35" s="3">
        <v>27</v>
      </c>
      <c r="L35" s="3">
        <v>7</v>
      </c>
      <c r="M35" s="1" t="s">
        <v>15</v>
      </c>
      <c r="N35" s="1"/>
      <c r="O35" s="2">
        <v>32</v>
      </c>
      <c r="P35" s="2">
        <v>0</v>
      </c>
      <c r="Q35" s="3" t="s">
        <v>59</v>
      </c>
      <c r="R35" s="3"/>
      <c r="S35" s="3">
        <v>72</v>
      </c>
      <c r="T35" s="3">
        <v>6</v>
      </c>
      <c r="U35" s="1" t="s">
        <v>23</v>
      </c>
      <c r="V35" s="1"/>
      <c r="W35" s="1">
        <v>39</v>
      </c>
      <c r="X35" s="1">
        <v>6</v>
      </c>
      <c r="Y35" s="3" t="s">
        <v>18</v>
      </c>
      <c r="Z35" s="3"/>
      <c r="AA35" s="3">
        <v>28</v>
      </c>
      <c r="AB35" s="3">
        <v>13</v>
      </c>
      <c r="AC35" s="1" t="s">
        <v>42</v>
      </c>
      <c r="AD35" s="1"/>
      <c r="AE35" s="1">
        <v>62</v>
      </c>
      <c r="AF35" s="1">
        <v>6</v>
      </c>
      <c r="AG35" s="3" t="s">
        <v>19</v>
      </c>
      <c r="AH35" s="3"/>
      <c r="AI35" s="3">
        <v>0</v>
      </c>
      <c r="AJ35" s="3">
        <v>0</v>
      </c>
      <c r="AK35" s="1" t="s">
        <v>25</v>
      </c>
      <c r="AL35" s="1"/>
      <c r="AM35" s="1">
        <v>49</v>
      </c>
      <c r="AN35" s="1">
        <v>12</v>
      </c>
      <c r="AO35" s="3" t="s">
        <v>58</v>
      </c>
      <c r="AP35" s="3"/>
      <c r="AQ35" s="3">
        <v>67</v>
      </c>
      <c r="AR35" s="3">
        <v>0</v>
      </c>
      <c r="AS35" s="1"/>
      <c r="AT35" s="1"/>
      <c r="AU35" s="1"/>
      <c r="AV35" s="1"/>
      <c r="AW35" s="3"/>
      <c r="AX35" s="3"/>
      <c r="AY35" s="3"/>
      <c r="AZ35" s="3"/>
      <c r="BA35" s="1"/>
      <c r="BB35" s="1"/>
      <c r="BC35" s="1"/>
      <c r="BD35" s="1"/>
      <c r="BE35" s="3"/>
      <c r="BF35" s="3"/>
      <c r="BG35" s="3"/>
      <c r="BH35" s="3"/>
    </row>
    <row r="36" spans="1:60" ht="12.75">
      <c r="A36" s="136">
        <v>1959</v>
      </c>
      <c r="B36" s="115"/>
      <c r="C36" s="14">
        <f t="shared" si="4"/>
        <v>71</v>
      </c>
      <c r="D36" s="56">
        <f t="shared" si="5"/>
        <v>196</v>
      </c>
      <c r="E36" s="1" t="s">
        <v>62</v>
      </c>
      <c r="F36" s="1"/>
      <c r="G36" s="1">
        <v>0</v>
      </c>
      <c r="H36" s="1">
        <v>7</v>
      </c>
      <c r="I36" s="3" t="s">
        <v>63</v>
      </c>
      <c r="J36" s="3"/>
      <c r="K36" s="3">
        <v>0</v>
      </c>
      <c r="L36" s="3">
        <v>28</v>
      </c>
      <c r="M36" s="1" t="s">
        <v>64</v>
      </c>
      <c r="N36" s="1"/>
      <c r="O36" s="2">
        <v>13</v>
      </c>
      <c r="P36" s="2">
        <v>7</v>
      </c>
      <c r="Q36" s="3" t="s">
        <v>65</v>
      </c>
      <c r="R36" s="3"/>
      <c r="S36" s="3">
        <v>0</v>
      </c>
      <c r="T36" s="3">
        <v>31</v>
      </c>
      <c r="U36" s="1" t="s">
        <v>31</v>
      </c>
      <c r="V36" s="1" t="s">
        <v>304</v>
      </c>
      <c r="W36" s="1">
        <v>13</v>
      </c>
      <c r="X36" s="1">
        <v>25</v>
      </c>
      <c r="Y36" s="3" t="s">
        <v>23</v>
      </c>
      <c r="Z36" s="3"/>
      <c r="AA36" s="3">
        <v>6</v>
      </c>
      <c r="AB36" s="3">
        <v>26</v>
      </c>
      <c r="AC36" s="1" t="s">
        <v>49</v>
      </c>
      <c r="AD36" s="1"/>
      <c r="AE36" s="1">
        <v>7</v>
      </c>
      <c r="AF36" s="1">
        <v>19</v>
      </c>
      <c r="AG36" s="3" t="s">
        <v>51</v>
      </c>
      <c r="AH36" s="3"/>
      <c r="AI36" s="3">
        <v>6</v>
      </c>
      <c r="AJ36" s="3">
        <v>26</v>
      </c>
      <c r="AK36" s="1" t="s">
        <v>66</v>
      </c>
      <c r="AL36" s="1" t="s">
        <v>304</v>
      </c>
      <c r="AM36" s="1">
        <v>6</v>
      </c>
      <c r="AN36" s="1">
        <v>14</v>
      </c>
      <c r="AO36" s="3" t="s">
        <v>58</v>
      </c>
      <c r="AP36" s="3"/>
      <c r="AQ36" s="3">
        <v>20</v>
      </c>
      <c r="AR36" s="3">
        <v>13</v>
      </c>
      <c r="AS36" s="1"/>
      <c r="AT36" s="1"/>
      <c r="AU36" s="1"/>
      <c r="AV36" s="1"/>
      <c r="AW36" s="3"/>
      <c r="AX36" s="3"/>
      <c r="AY36" s="3"/>
      <c r="AZ36" s="3"/>
      <c r="BA36" s="1"/>
      <c r="BB36" s="1"/>
      <c r="BC36" s="1"/>
      <c r="BD36" s="1"/>
      <c r="BE36" s="3"/>
      <c r="BF36" s="3"/>
      <c r="BG36" s="3"/>
      <c r="BH36" s="3"/>
    </row>
    <row r="37" spans="1:60" ht="12.75">
      <c r="A37" s="136">
        <v>1960</v>
      </c>
      <c r="B37" s="115"/>
      <c r="C37" s="14">
        <f t="shared" si="4"/>
        <v>121</v>
      </c>
      <c r="D37" s="56">
        <f t="shared" si="5"/>
        <v>180</v>
      </c>
      <c r="E37" s="1" t="s">
        <v>66</v>
      </c>
      <c r="F37" s="1" t="s">
        <v>304</v>
      </c>
      <c r="G37" s="1">
        <v>7</v>
      </c>
      <c r="H37" s="1">
        <v>19</v>
      </c>
      <c r="I37" s="3" t="s">
        <v>62</v>
      </c>
      <c r="J37" s="3" t="s">
        <v>304</v>
      </c>
      <c r="K37" s="3">
        <v>7</v>
      </c>
      <c r="L37" s="3">
        <v>13</v>
      </c>
      <c r="M37" s="1" t="s">
        <v>63</v>
      </c>
      <c r="N37" s="1" t="s">
        <v>304</v>
      </c>
      <c r="O37" s="2">
        <v>7</v>
      </c>
      <c r="P37" s="2">
        <v>26</v>
      </c>
      <c r="Q37" s="3" t="s">
        <v>58</v>
      </c>
      <c r="R37" s="3" t="s">
        <v>304</v>
      </c>
      <c r="S37" s="3">
        <v>28</v>
      </c>
      <c r="T37" s="3">
        <v>0</v>
      </c>
      <c r="U37" s="1" t="s">
        <v>49</v>
      </c>
      <c r="V37" s="1" t="s">
        <v>304</v>
      </c>
      <c r="W37" s="1">
        <v>19</v>
      </c>
      <c r="X37" s="1">
        <v>39</v>
      </c>
      <c r="Y37" s="3" t="s">
        <v>31</v>
      </c>
      <c r="Z37" s="3" t="s">
        <v>304</v>
      </c>
      <c r="AA37" s="3">
        <v>7</v>
      </c>
      <c r="AB37" s="3">
        <v>21</v>
      </c>
      <c r="AC37" s="1" t="s">
        <v>65</v>
      </c>
      <c r="AD37" s="1"/>
      <c r="AE37" s="1">
        <v>7</v>
      </c>
      <c r="AF37" s="1">
        <v>13</v>
      </c>
      <c r="AG37" s="3" t="s">
        <v>23</v>
      </c>
      <c r="AH37" s="3"/>
      <c r="AI37" s="3">
        <v>13</v>
      </c>
      <c r="AJ37" s="3">
        <v>14</v>
      </c>
      <c r="AK37" s="1" t="s">
        <v>64</v>
      </c>
      <c r="AL37" s="1"/>
      <c r="AM37" s="1">
        <v>13</v>
      </c>
      <c r="AN37" s="1">
        <v>15</v>
      </c>
      <c r="AO37" s="3" t="s">
        <v>51</v>
      </c>
      <c r="AP37" s="3"/>
      <c r="AQ37" s="3">
        <v>13</v>
      </c>
      <c r="AR37" s="3">
        <v>20</v>
      </c>
      <c r="AS37" s="1"/>
      <c r="AT37" s="1"/>
      <c r="AU37" s="1"/>
      <c r="AV37" s="1"/>
      <c r="AW37" s="3"/>
      <c r="AX37" s="3"/>
      <c r="AY37" s="3"/>
      <c r="AZ37" s="3"/>
      <c r="BA37" s="1"/>
      <c r="BB37" s="1"/>
      <c r="BC37" s="1"/>
      <c r="BD37" s="1"/>
      <c r="BE37" s="3"/>
      <c r="BF37" s="3"/>
      <c r="BG37" s="3"/>
      <c r="BH37" s="3"/>
    </row>
    <row r="38" spans="1:60" ht="12.75">
      <c r="A38" s="136">
        <v>1961</v>
      </c>
      <c r="B38" s="115"/>
      <c r="C38" s="14">
        <f t="shared" si="4"/>
        <v>145</v>
      </c>
      <c r="D38" s="56">
        <f t="shared" si="5"/>
        <v>124</v>
      </c>
      <c r="E38" s="1" t="s">
        <v>33</v>
      </c>
      <c r="F38" s="1"/>
      <c r="G38" s="1">
        <v>33</v>
      </c>
      <c r="H38" s="1">
        <v>7</v>
      </c>
      <c r="I38" s="3" t="s">
        <v>62</v>
      </c>
      <c r="J38" s="3"/>
      <c r="K38" s="3">
        <v>21</v>
      </c>
      <c r="L38" s="3">
        <v>14</v>
      </c>
      <c r="M38" s="1" t="s">
        <v>23</v>
      </c>
      <c r="N38" s="1"/>
      <c r="O38" s="2">
        <v>6</v>
      </c>
      <c r="P38" s="2">
        <v>9</v>
      </c>
      <c r="Q38" s="3" t="s">
        <v>58</v>
      </c>
      <c r="R38" s="3"/>
      <c r="S38" s="3">
        <v>0</v>
      </c>
      <c r="T38" s="3">
        <v>10</v>
      </c>
      <c r="U38" s="1" t="s">
        <v>67</v>
      </c>
      <c r="V38" s="1"/>
      <c r="W38" s="1">
        <v>13</v>
      </c>
      <c r="X38" s="1">
        <v>33</v>
      </c>
      <c r="Y38" s="3" t="s">
        <v>21</v>
      </c>
      <c r="Z38" s="3" t="s">
        <v>304</v>
      </c>
      <c r="AA38" s="3">
        <v>32</v>
      </c>
      <c r="AB38" s="3">
        <v>6</v>
      </c>
      <c r="AC38" s="1" t="s">
        <v>65</v>
      </c>
      <c r="AD38" s="1"/>
      <c r="AE38" s="1">
        <v>6</v>
      </c>
      <c r="AF38" s="1">
        <v>6</v>
      </c>
      <c r="AG38" s="3" t="s">
        <v>59</v>
      </c>
      <c r="AH38" s="3"/>
      <c r="AI38" s="3">
        <v>28</v>
      </c>
      <c r="AJ38" s="3">
        <v>0</v>
      </c>
      <c r="AK38" s="1" t="s">
        <v>64</v>
      </c>
      <c r="AL38" s="1"/>
      <c r="AM38" s="1">
        <v>0</v>
      </c>
      <c r="AN38" s="1">
        <v>25</v>
      </c>
      <c r="AO38" s="3" t="s">
        <v>42</v>
      </c>
      <c r="AP38" s="3"/>
      <c r="AQ38" s="3">
        <v>6</v>
      </c>
      <c r="AR38" s="3">
        <v>14</v>
      </c>
      <c r="AS38" s="1"/>
      <c r="AT38" s="1"/>
      <c r="AU38" s="1"/>
      <c r="AV38" s="1"/>
      <c r="AW38" s="3"/>
      <c r="AX38" s="3"/>
      <c r="AY38" s="3"/>
      <c r="AZ38" s="3"/>
      <c r="BA38" s="1"/>
      <c r="BB38" s="1"/>
      <c r="BC38" s="1"/>
      <c r="BD38" s="1"/>
      <c r="BE38" s="3"/>
      <c r="BF38" s="3"/>
      <c r="BG38" s="3"/>
      <c r="BH38" s="3"/>
    </row>
    <row r="39" spans="1:60" ht="12.75">
      <c r="A39" s="136">
        <v>1962</v>
      </c>
      <c r="B39" s="115"/>
      <c r="C39" s="14">
        <f t="shared" si="4"/>
        <v>301</v>
      </c>
      <c r="D39" s="56">
        <f t="shared" si="5"/>
        <v>112</v>
      </c>
      <c r="E39" s="1" t="s">
        <v>42</v>
      </c>
      <c r="F39" s="1"/>
      <c r="G39" s="1">
        <v>30</v>
      </c>
      <c r="H39" s="1">
        <v>7</v>
      </c>
      <c r="I39" s="3" t="s">
        <v>39</v>
      </c>
      <c r="J39" s="3"/>
      <c r="K39" s="3">
        <v>33</v>
      </c>
      <c r="L39" s="3">
        <v>7</v>
      </c>
      <c r="M39" s="1" t="s">
        <v>62</v>
      </c>
      <c r="N39" s="1"/>
      <c r="O39" s="2">
        <v>41</v>
      </c>
      <c r="P39" s="2">
        <v>12</v>
      </c>
      <c r="Q39" s="3" t="s">
        <v>64</v>
      </c>
      <c r="R39" s="3" t="s">
        <v>304</v>
      </c>
      <c r="S39" s="3">
        <v>27</v>
      </c>
      <c r="T39" s="3">
        <v>13</v>
      </c>
      <c r="U39" s="1" t="s">
        <v>58</v>
      </c>
      <c r="V39" s="1"/>
      <c r="W39" s="1">
        <v>7</v>
      </c>
      <c r="X39" s="1">
        <v>7</v>
      </c>
      <c r="Y39" s="3" t="s">
        <v>23</v>
      </c>
      <c r="Z39" s="3"/>
      <c r="AA39" s="3">
        <v>28</v>
      </c>
      <c r="AB39" s="3">
        <v>0</v>
      </c>
      <c r="AC39" s="1" t="s">
        <v>21</v>
      </c>
      <c r="AD39" s="1" t="s">
        <v>304</v>
      </c>
      <c r="AE39" s="1">
        <v>41</v>
      </c>
      <c r="AF39" s="1">
        <v>14</v>
      </c>
      <c r="AG39" s="3" t="s">
        <v>59</v>
      </c>
      <c r="AH39" s="3"/>
      <c r="AI39" s="3">
        <v>46</v>
      </c>
      <c r="AJ39" s="3">
        <v>27</v>
      </c>
      <c r="AK39" s="1" t="s">
        <v>65</v>
      </c>
      <c r="AL39" s="1"/>
      <c r="AM39" s="1">
        <v>42</v>
      </c>
      <c r="AN39" s="1">
        <v>13</v>
      </c>
      <c r="AO39" s="3" t="s">
        <v>67</v>
      </c>
      <c r="AP39" s="3"/>
      <c r="AQ39" s="3">
        <v>6</v>
      </c>
      <c r="AR39" s="3">
        <v>12</v>
      </c>
      <c r="AS39" s="1"/>
      <c r="AT39" s="1"/>
      <c r="AU39" s="1"/>
      <c r="AV39" s="1"/>
      <c r="AW39" s="3"/>
      <c r="AX39" s="3"/>
      <c r="AY39" s="3"/>
      <c r="AZ39" s="3"/>
      <c r="BA39" s="1"/>
      <c r="BB39" s="1"/>
      <c r="BC39" s="1"/>
      <c r="BD39" s="1"/>
      <c r="BE39" s="3"/>
      <c r="BF39" s="3"/>
      <c r="BG39" s="3"/>
      <c r="BH39" s="3"/>
    </row>
    <row r="40" spans="1:60" ht="12.75">
      <c r="A40" s="136">
        <v>1963</v>
      </c>
      <c r="B40" s="115"/>
      <c r="C40" s="14">
        <f t="shared" si="4"/>
        <v>183</v>
      </c>
      <c r="D40" s="56">
        <f t="shared" si="5"/>
        <v>51</v>
      </c>
      <c r="E40" s="1" t="s">
        <v>65</v>
      </c>
      <c r="F40" s="1"/>
      <c r="G40" s="1">
        <v>20</v>
      </c>
      <c r="H40" s="1">
        <v>7</v>
      </c>
      <c r="I40" s="3" t="s">
        <v>62</v>
      </c>
      <c r="J40" s="3"/>
      <c r="K40" s="3">
        <v>0</v>
      </c>
      <c r="L40" s="3">
        <v>6</v>
      </c>
      <c r="M40" s="1" t="s">
        <v>54</v>
      </c>
      <c r="N40" s="1"/>
      <c r="O40" s="2">
        <v>41</v>
      </c>
      <c r="P40" s="2">
        <v>0</v>
      </c>
      <c r="Q40" s="3" t="s">
        <v>18</v>
      </c>
      <c r="R40" s="3" t="s">
        <v>304</v>
      </c>
      <c r="S40" s="3">
        <v>20</v>
      </c>
      <c r="T40" s="3">
        <v>2</v>
      </c>
      <c r="U40" s="1" t="s">
        <v>60</v>
      </c>
      <c r="V40" s="1"/>
      <c r="W40" s="1">
        <v>34</v>
      </c>
      <c r="X40" s="1">
        <v>7</v>
      </c>
      <c r="Y40" s="3" t="s">
        <v>23</v>
      </c>
      <c r="Z40" s="3" t="s">
        <v>302</v>
      </c>
      <c r="AA40" s="3">
        <v>28</v>
      </c>
      <c r="AB40" s="3">
        <v>7</v>
      </c>
      <c r="AC40" s="1" t="s">
        <v>25</v>
      </c>
      <c r="AD40" s="1" t="s">
        <v>303</v>
      </c>
      <c r="AE40" s="1">
        <v>7</v>
      </c>
      <c r="AF40" s="1">
        <v>2</v>
      </c>
      <c r="AG40" s="3" t="s">
        <v>42</v>
      </c>
      <c r="AH40" s="3" t="s">
        <v>304</v>
      </c>
      <c r="AI40" s="3">
        <v>7</v>
      </c>
      <c r="AJ40" s="3">
        <v>6</v>
      </c>
      <c r="AK40" s="1" t="s">
        <v>19</v>
      </c>
      <c r="AL40" s="1" t="s">
        <v>304</v>
      </c>
      <c r="AM40" s="1">
        <v>13</v>
      </c>
      <c r="AN40" s="1">
        <v>0</v>
      </c>
      <c r="AO40" s="3" t="s">
        <v>67</v>
      </c>
      <c r="AP40" s="3"/>
      <c r="AQ40" s="3">
        <v>13</v>
      </c>
      <c r="AR40" s="3">
        <v>14</v>
      </c>
      <c r="AS40" s="1"/>
      <c r="AT40" s="1"/>
      <c r="AU40" s="1"/>
      <c r="AV40" s="1"/>
      <c r="AW40" s="3"/>
      <c r="AX40" s="3"/>
      <c r="AY40" s="3"/>
      <c r="AZ40" s="3"/>
      <c r="BA40" s="1"/>
      <c r="BB40" s="1"/>
      <c r="BC40" s="1"/>
      <c r="BD40" s="1"/>
      <c r="BE40" s="3"/>
      <c r="BF40" s="3"/>
      <c r="BG40" s="3"/>
      <c r="BH40" s="3"/>
    </row>
    <row r="41" spans="1:60" ht="12.75">
      <c r="A41" s="136">
        <v>1964</v>
      </c>
      <c r="B41" s="115"/>
      <c r="C41" s="14">
        <f t="shared" si="4"/>
        <v>192</v>
      </c>
      <c r="D41" s="56">
        <f t="shared" si="5"/>
        <v>60</v>
      </c>
      <c r="E41" s="23" t="s">
        <v>65</v>
      </c>
      <c r="F41" s="23"/>
      <c r="G41" s="1">
        <v>25</v>
      </c>
      <c r="H41" s="1">
        <v>0</v>
      </c>
      <c r="I41" s="34" t="s">
        <v>62</v>
      </c>
      <c r="J41" s="34"/>
      <c r="K41" s="3">
        <v>13</v>
      </c>
      <c r="L41" s="3">
        <v>14</v>
      </c>
      <c r="M41" s="23" t="s">
        <v>54</v>
      </c>
      <c r="N41" s="23"/>
      <c r="O41" s="2">
        <v>13</v>
      </c>
      <c r="P41" s="2">
        <v>14</v>
      </c>
      <c r="Q41" s="34" t="s">
        <v>18</v>
      </c>
      <c r="R41" s="34"/>
      <c r="S41" s="3">
        <v>34</v>
      </c>
      <c r="T41" s="3">
        <v>6</v>
      </c>
      <c r="U41" s="23" t="s">
        <v>60</v>
      </c>
      <c r="V41" s="142" t="s">
        <v>300</v>
      </c>
      <c r="W41" s="1">
        <v>21</v>
      </c>
      <c r="X41" s="1">
        <v>0</v>
      </c>
      <c r="Y41" s="34" t="s">
        <v>23</v>
      </c>
      <c r="Z41" s="117" t="s">
        <v>304</v>
      </c>
      <c r="AA41" s="3">
        <v>20</v>
      </c>
      <c r="AB41" s="3">
        <v>0</v>
      </c>
      <c r="AC41" s="23" t="s">
        <v>25</v>
      </c>
      <c r="AD41" s="142" t="s">
        <v>300</v>
      </c>
      <c r="AE41" s="1">
        <v>33</v>
      </c>
      <c r="AF41" s="1">
        <v>0</v>
      </c>
      <c r="AG41" s="34" t="s">
        <v>42</v>
      </c>
      <c r="AH41" s="34"/>
      <c r="AI41" s="3">
        <v>14</v>
      </c>
      <c r="AJ41" s="3">
        <v>7</v>
      </c>
      <c r="AK41" s="23" t="s">
        <v>19</v>
      </c>
      <c r="AL41" s="142" t="s">
        <v>302</v>
      </c>
      <c r="AM41" s="1">
        <v>19</v>
      </c>
      <c r="AN41" s="1">
        <v>13</v>
      </c>
      <c r="AO41" s="34" t="s">
        <v>67</v>
      </c>
      <c r="AP41" s="34"/>
      <c r="AQ41" s="3">
        <v>0</v>
      </c>
      <c r="AR41" s="3">
        <v>6</v>
      </c>
      <c r="AS41" s="1"/>
      <c r="AT41" s="1"/>
      <c r="AU41" s="1"/>
      <c r="AV41" s="1"/>
      <c r="AW41" s="3"/>
      <c r="AX41" s="3"/>
      <c r="AY41" s="3"/>
      <c r="AZ41" s="3"/>
      <c r="BA41" s="1"/>
      <c r="BB41" s="1"/>
      <c r="BC41" s="1"/>
      <c r="BD41" s="1"/>
      <c r="BE41" s="3"/>
      <c r="BF41" s="3"/>
      <c r="BG41" s="3"/>
      <c r="BH41" s="3"/>
    </row>
    <row r="42" spans="1:60" ht="12.75">
      <c r="A42" s="136">
        <v>1965</v>
      </c>
      <c r="B42" s="115"/>
      <c r="C42" s="14">
        <f t="shared" si="4"/>
        <v>312</v>
      </c>
      <c r="D42" s="56">
        <f t="shared" si="5"/>
        <v>6</v>
      </c>
      <c r="E42" s="23" t="s">
        <v>18</v>
      </c>
      <c r="F42" s="23"/>
      <c r="G42" s="1">
        <v>35</v>
      </c>
      <c r="H42" s="1">
        <v>0</v>
      </c>
      <c r="I42" s="34" t="s">
        <v>64</v>
      </c>
      <c r="J42" s="34" t="s">
        <v>302</v>
      </c>
      <c r="K42" s="3">
        <v>27</v>
      </c>
      <c r="L42" s="3">
        <v>0</v>
      </c>
      <c r="M42" s="1" t="s">
        <v>54</v>
      </c>
      <c r="N42" s="1"/>
      <c r="O42" s="2">
        <v>34</v>
      </c>
      <c r="P42" s="2">
        <v>0</v>
      </c>
      <c r="Q42" s="3" t="s">
        <v>17</v>
      </c>
      <c r="R42" s="3" t="s">
        <v>301</v>
      </c>
      <c r="S42" s="3">
        <v>58</v>
      </c>
      <c r="T42" s="3">
        <v>0</v>
      </c>
      <c r="U42" s="1" t="s">
        <v>65</v>
      </c>
      <c r="V42" s="1"/>
      <c r="W42" s="1">
        <v>39</v>
      </c>
      <c r="X42" s="1">
        <v>6</v>
      </c>
      <c r="Y42" s="3" t="s">
        <v>23</v>
      </c>
      <c r="Z42" s="3"/>
      <c r="AA42" s="3">
        <v>13</v>
      </c>
      <c r="AB42" s="3">
        <v>0</v>
      </c>
      <c r="AC42" s="1" t="s">
        <v>42</v>
      </c>
      <c r="AD42" s="1"/>
      <c r="AE42" s="1">
        <v>6</v>
      </c>
      <c r="AF42" s="1">
        <v>0</v>
      </c>
      <c r="AG42" s="3" t="s">
        <v>19</v>
      </c>
      <c r="AH42" s="3" t="s">
        <v>300</v>
      </c>
      <c r="AI42" s="3">
        <v>27</v>
      </c>
      <c r="AJ42" s="3">
        <v>0</v>
      </c>
      <c r="AK42" s="1" t="s">
        <v>39</v>
      </c>
      <c r="AL42" s="1"/>
      <c r="AM42" s="1">
        <v>52</v>
      </c>
      <c r="AN42" s="1">
        <v>0</v>
      </c>
      <c r="AO42" s="34" t="s">
        <v>25</v>
      </c>
      <c r="AP42" s="34"/>
      <c r="AQ42" s="3">
        <v>21</v>
      </c>
      <c r="AR42" s="3">
        <v>0</v>
      </c>
      <c r="AS42" s="1"/>
      <c r="AT42" s="1"/>
      <c r="AU42" s="1"/>
      <c r="AV42" s="1"/>
      <c r="AW42" s="3"/>
      <c r="AX42" s="3"/>
      <c r="AY42" s="3"/>
      <c r="AZ42" s="3"/>
      <c r="BA42" s="1"/>
      <c r="BB42" s="1"/>
      <c r="BC42" s="1"/>
      <c r="BD42" s="1"/>
      <c r="BE42" s="3"/>
      <c r="BF42" s="3"/>
      <c r="BG42" s="3"/>
      <c r="BH42" s="3"/>
    </row>
    <row r="43" spans="1:60" ht="12.75">
      <c r="A43" s="136">
        <v>1966</v>
      </c>
      <c r="B43" s="115"/>
      <c r="C43" s="14">
        <f t="shared" si="4"/>
        <v>285</v>
      </c>
      <c r="D43" s="56">
        <f t="shared" si="5"/>
        <v>66</v>
      </c>
      <c r="E43" s="1" t="s">
        <v>18</v>
      </c>
      <c r="F43" s="1" t="s">
        <v>300</v>
      </c>
      <c r="G43" s="1">
        <v>40</v>
      </c>
      <c r="H43" s="1">
        <v>6</v>
      </c>
      <c r="I43" s="3" t="s">
        <v>64</v>
      </c>
      <c r="J43" s="3" t="s">
        <v>302</v>
      </c>
      <c r="K43" s="3">
        <v>27</v>
      </c>
      <c r="L43" s="3">
        <v>0</v>
      </c>
      <c r="M43" s="1" t="s">
        <v>54</v>
      </c>
      <c r="N43" s="1"/>
      <c r="O43" s="2">
        <v>35</v>
      </c>
      <c r="P43" s="2">
        <v>0</v>
      </c>
      <c r="Q43" s="3" t="s">
        <v>17</v>
      </c>
      <c r="R43" s="3" t="s">
        <v>300</v>
      </c>
      <c r="S43" s="3">
        <v>40</v>
      </c>
      <c r="T43" s="3">
        <v>0</v>
      </c>
      <c r="U43" s="1" t="s">
        <v>65</v>
      </c>
      <c r="V43" s="1" t="s">
        <v>301</v>
      </c>
      <c r="W43" s="1">
        <v>41</v>
      </c>
      <c r="X43" s="1">
        <v>7</v>
      </c>
      <c r="Y43" s="3" t="s">
        <v>23</v>
      </c>
      <c r="Z43" s="145" t="s">
        <v>300</v>
      </c>
      <c r="AA43" s="3">
        <v>7</v>
      </c>
      <c r="AB43" s="3">
        <v>14</v>
      </c>
      <c r="AC43" s="1" t="s">
        <v>42</v>
      </c>
      <c r="AD43" s="1" t="s">
        <v>304</v>
      </c>
      <c r="AE43" s="1">
        <v>26</v>
      </c>
      <c r="AF43" s="1">
        <v>20</v>
      </c>
      <c r="AG43" s="3" t="s">
        <v>19</v>
      </c>
      <c r="AH43" s="3" t="s">
        <v>302</v>
      </c>
      <c r="AI43" s="3">
        <v>21</v>
      </c>
      <c r="AJ43" s="3">
        <v>6</v>
      </c>
      <c r="AK43" s="1" t="s">
        <v>25</v>
      </c>
      <c r="AL43" s="1" t="s">
        <v>300</v>
      </c>
      <c r="AM43" s="1">
        <v>27</v>
      </c>
      <c r="AN43" s="1">
        <v>13</v>
      </c>
      <c r="AO43" s="3" t="s">
        <v>67</v>
      </c>
      <c r="AP43" s="3" t="s">
        <v>300</v>
      </c>
      <c r="AQ43" s="3">
        <v>21</v>
      </c>
      <c r="AR43" s="3">
        <v>0</v>
      </c>
      <c r="AS43" s="1"/>
      <c r="AT43" s="1"/>
      <c r="AU43" s="1"/>
      <c r="AV43" s="1"/>
      <c r="AW43" s="3"/>
      <c r="AX43" s="3"/>
      <c r="AY43" s="3"/>
      <c r="AZ43" s="3"/>
      <c r="BA43" s="1"/>
      <c r="BB43" s="1"/>
      <c r="BC43" s="1"/>
      <c r="BD43" s="1"/>
      <c r="BE43" s="3"/>
      <c r="BF43" s="3"/>
      <c r="BG43" s="3"/>
      <c r="BH43" s="3"/>
    </row>
    <row r="44" spans="1:60" ht="12.75">
      <c r="A44" s="136">
        <v>1967</v>
      </c>
      <c r="B44" s="115"/>
      <c r="C44" s="14">
        <f t="shared" si="4"/>
        <v>318</v>
      </c>
      <c r="D44" s="56">
        <f t="shared" si="5"/>
        <v>88</v>
      </c>
      <c r="E44" s="1" t="s">
        <v>18</v>
      </c>
      <c r="F44" s="1"/>
      <c r="G44" s="1">
        <v>48</v>
      </c>
      <c r="H44" s="1">
        <v>12</v>
      </c>
      <c r="I44" s="3" t="s">
        <v>64</v>
      </c>
      <c r="J44" s="3"/>
      <c r="K44" s="3">
        <v>41</v>
      </c>
      <c r="L44" s="3">
        <v>6</v>
      </c>
      <c r="M44" s="1" t="s">
        <v>19</v>
      </c>
      <c r="N44" s="1"/>
      <c r="O44" s="2">
        <v>27</v>
      </c>
      <c r="P44" s="2">
        <v>7</v>
      </c>
      <c r="Q44" s="3" t="s">
        <v>68</v>
      </c>
      <c r="R44" s="3" t="s">
        <v>300</v>
      </c>
      <c r="S44" s="3">
        <v>35</v>
      </c>
      <c r="T44" s="3">
        <v>6</v>
      </c>
      <c r="U44" s="1" t="s">
        <v>42</v>
      </c>
      <c r="V44" s="1"/>
      <c r="W44" s="1">
        <v>14</v>
      </c>
      <c r="X44" s="1">
        <v>6</v>
      </c>
      <c r="Y44" s="3" t="s">
        <v>23</v>
      </c>
      <c r="Z44" s="3"/>
      <c r="AA44" s="3">
        <v>27</v>
      </c>
      <c r="AB44" s="3">
        <v>6</v>
      </c>
      <c r="AC44" s="1" t="s">
        <v>25</v>
      </c>
      <c r="AD44" s="1" t="s">
        <v>300</v>
      </c>
      <c r="AE44" s="1">
        <v>33</v>
      </c>
      <c r="AF44" s="1">
        <v>13</v>
      </c>
      <c r="AG44" s="3" t="s">
        <v>69</v>
      </c>
      <c r="AH44" s="3" t="s">
        <v>303</v>
      </c>
      <c r="AI44" s="3">
        <v>32</v>
      </c>
      <c r="AJ44" s="3">
        <v>6</v>
      </c>
      <c r="AK44" s="1" t="s">
        <v>65</v>
      </c>
      <c r="AL44" s="1" t="s">
        <v>300</v>
      </c>
      <c r="AM44" s="1">
        <v>47</v>
      </c>
      <c r="AN44" s="1">
        <v>26</v>
      </c>
      <c r="AO44" s="3" t="s">
        <v>67</v>
      </c>
      <c r="AP44" s="3"/>
      <c r="AQ44" s="3">
        <v>14</v>
      </c>
      <c r="AR44" s="3">
        <v>0</v>
      </c>
      <c r="AS44" s="1"/>
      <c r="AT44" s="1"/>
      <c r="AU44" s="1"/>
      <c r="AV44" s="1"/>
      <c r="AW44" s="3"/>
      <c r="AX44" s="3"/>
      <c r="AY44" s="3"/>
      <c r="AZ44" s="3"/>
      <c r="BA44" s="1"/>
      <c r="BB44" s="1"/>
      <c r="BC44" s="1"/>
      <c r="BD44" s="1"/>
      <c r="BE44" s="3"/>
      <c r="BF44" s="3"/>
      <c r="BG44" s="3"/>
      <c r="BH44" s="3"/>
    </row>
    <row r="45" spans="1:60" ht="12.75">
      <c r="A45" s="136">
        <v>1968</v>
      </c>
      <c r="B45" s="115"/>
      <c r="C45" s="14">
        <f t="shared" si="4"/>
        <v>281</v>
      </c>
      <c r="D45" s="56">
        <f t="shared" si="5"/>
        <v>81</v>
      </c>
      <c r="E45" s="1" t="s">
        <v>18</v>
      </c>
      <c r="F45" s="1"/>
      <c r="G45" s="1">
        <v>21</v>
      </c>
      <c r="H45" s="1">
        <v>6</v>
      </c>
      <c r="I45" s="3" t="s">
        <v>64</v>
      </c>
      <c r="J45" s="3"/>
      <c r="K45" s="3">
        <v>35</v>
      </c>
      <c r="L45" s="3">
        <v>12</v>
      </c>
      <c r="M45" s="1" t="s">
        <v>19</v>
      </c>
      <c r="N45" s="1"/>
      <c r="O45" s="2">
        <v>40</v>
      </c>
      <c r="P45" s="2">
        <v>13</v>
      </c>
      <c r="Q45" s="3" t="s">
        <v>68</v>
      </c>
      <c r="R45" s="3"/>
      <c r="S45" s="3">
        <v>41</v>
      </c>
      <c r="T45" s="3">
        <v>12</v>
      </c>
      <c r="U45" s="1" t="s">
        <v>42</v>
      </c>
      <c r="V45" s="1" t="s">
        <v>302</v>
      </c>
      <c r="W45" s="1">
        <v>27</v>
      </c>
      <c r="X45" s="1">
        <v>6</v>
      </c>
      <c r="Y45" s="3" t="s">
        <v>23</v>
      </c>
      <c r="Z45" s="3"/>
      <c r="AA45" s="3">
        <v>6</v>
      </c>
      <c r="AB45" s="3">
        <v>6</v>
      </c>
      <c r="AC45" s="1" t="s">
        <v>25</v>
      </c>
      <c r="AD45" s="1"/>
      <c r="AE45" s="1">
        <v>34</v>
      </c>
      <c r="AF45" s="1">
        <v>0</v>
      </c>
      <c r="AG45" s="3" t="s">
        <v>69</v>
      </c>
      <c r="AH45" s="3"/>
      <c r="AI45" s="3">
        <v>12</v>
      </c>
      <c r="AJ45" s="3">
        <v>13</v>
      </c>
      <c r="AK45" s="1" t="s">
        <v>65</v>
      </c>
      <c r="AL45" s="1"/>
      <c r="AM45" s="1">
        <v>46</v>
      </c>
      <c r="AN45" s="1">
        <v>13</v>
      </c>
      <c r="AO45" s="3" t="s">
        <v>67</v>
      </c>
      <c r="AP45" s="3" t="s">
        <v>305</v>
      </c>
      <c r="AQ45" s="3">
        <v>19</v>
      </c>
      <c r="AR45" s="3">
        <v>0</v>
      </c>
      <c r="AS45" s="1"/>
      <c r="AT45" s="1"/>
      <c r="AU45" s="1"/>
      <c r="AV45" s="1"/>
      <c r="AW45" s="3"/>
      <c r="AX45" s="3"/>
      <c r="AY45" s="3"/>
      <c r="AZ45" s="3"/>
      <c r="BA45" s="1"/>
      <c r="BB45" s="1"/>
      <c r="BC45" s="1"/>
      <c r="BD45" s="1"/>
      <c r="BE45" s="3"/>
      <c r="BF45" s="3"/>
      <c r="BG45" s="3"/>
      <c r="BH45" s="3"/>
    </row>
    <row r="46" spans="1:60" ht="12.75">
      <c r="A46" s="136">
        <v>1969</v>
      </c>
      <c r="B46" s="115"/>
      <c r="C46" s="14">
        <f t="shared" si="4"/>
        <v>229</v>
      </c>
      <c r="D46" s="56">
        <f t="shared" si="5"/>
        <v>125</v>
      </c>
      <c r="E46" s="1" t="s">
        <v>65</v>
      </c>
      <c r="F46" s="1"/>
      <c r="G46" s="1">
        <v>30</v>
      </c>
      <c r="H46" s="1">
        <v>24</v>
      </c>
      <c r="I46" s="3" t="s">
        <v>64</v>
      </c>
      <c r="J46" s="3"/>
      <c r="K46" s="3">
        <v>44</v>
      </c>
      <c r="L46" s="3">
        <v>6</v>
      </c>
      <c r="M46" s="1" t="s">
        <v>25</v>
      </c>
      <c r="N46" s="1"/>
      <c r="O46" s="2">
        <v>20</v>
      </c>
      <c r="P46" s="2">
        <v>3</v>
      </c>
      <c r="Q46" s="3" t="s">
        <v>95</v>
      </c>
      <c r="R46" s="3"/>
      <c r="S46" s="3">
        <v>14</v>
      </c>
      <c r="T46" s="3">
        <v>7</v>
      </c>
      <c r="U46" s="1" t="s">
        <v>28</v>
      </c>
      <c r="V46" s="1"/>
      <c r="W46" s="1">
        <v>12</v>
      </c>
      <c r="X46" s="1">
        <v>27</v>
      </c>
      <c r="Y46" s="3" t="s">
        <v>23</v>
      </c>
      <c r="Z46" s="3"/>
      <c r="AA46" s="3">
        <v>0</v>
      </c>
      <c r="AB46" s="3">
        <v>12</v>
      </c>
      <c r="AC46" s="1" t="s">
        <v>19</v>
      </c>
      <c r="AD46" s="1"/>
      <c r="AE46" s="1">
        <v>26</v>
      </c>
      <c r="AF46" s="1">
        <v>26</v>
      </c>
      <c r="AG46" s="3" t="s">
        <v>69</v>
      </c>
      <c r="AH46" s="3"/>
      <c r="AI46" s="3">
        <v>28</v>
      </c>
      <c r="AJ46" s="3">
        <v>0</v>
      </c>
      <c r="AK46" s="1" t="s">
        <v>42</v>
      </c>
      <c r="AL46" s="1"/>
      <c r="AM46" s="1">
        <v>39</v>
      </c>
      <c r="AN46" s="1">
        <v>6</v>
      </c>
      <c r="AO46" s="3" t="s">
        <v>71</v>
      </c>
      <c r="AP46" s="3"/>
      <c r="AQ46" s="3">
        <v>16</v>
      </c>
      <c r="AR46" s="3">
        <v>14</v>
      </c>
      <c r="AS46" s="1"/>
      <c r="AT46" s="1"/>
      <c r="AU46" s="1"/>
      <c r="AV46" s="1"/>
      <c r="AW46" s="3"/>
      <c r="AX46" s="3"/>
      <c r="AY46" s="3"/>
      <c r="AZ46" s="3"/>
      <c r="BA46" s="1"/>
      <c r="BB46" s="1"/>
      <c r="BC46" s="1"/>
      <c r="BD46" s="1"/>
      <c r="BE46" s="3"/>
      <c r="BF46" s="3"/>
      <c r="BG46" s="3"/>
      <c r="BH46" s="3"/>
    </row>
    <row r="47" spans="1:60" ht="12.75">
      <c r="A47" s="136">
        <v>1970</v>
      </c>
      <c r="B47" s="115" t="s">
        <v>306</v>
      </c>
      <c r="C47" s="14">
        <f t="shared" si="4"/>
        <v>506</v>
      </c>
      <c r="D47" s="56">
        <f t="shared" si="5"/>
        <v>64</v>
      </c>
      <c r="E47" s="1" t="s">
        <v>65</v>
      </c>
      <c r="F47" s="1" t="s">
        <v>304</v>
      </c>
      <c r="G47" s="1">
        <v>32</v>
      </c>
      <c r="H47" s="1">
        <v>0</v>
      </c>
      <c r="I47" s="3" t="s">
        <v>64</v>
      </c>
      <c r="J47" s="3" t="s">
        <v>304</v>
      </c>
      <c r="K47" s="3">
        <v>44</v>
      </c>
      <c r="L47" s="3">
        <v>0</v>
      </c>
      <c r="M47" s="1" t="s">
        <v>25</v>
      </c>
      <c r="N47" s="1" t="s">
        <v>304</v>
      </c>
      <c r="O47" s="2">
        <v>38</v>
      </c>
      <c r="P47" s="2">
        <v>20</v>
      </c>
      <c r="Q47" s="3" t="s">
        <v>95</v>
      </c>
      <c r="R47" s="3" t="s">
        <v>304</v>
      </c>
      <c r="S47" s="3">
        <v>44</v>
      </c>
      <c r="T47" s="3">
        <v>0</v>
      </c>
      <c r="U47" s="1" t="s">
        <v>28</v>
      </c>
      <c r="V47" s="1"/>
      <c r="W47" s="1">
        <v>44</v>
      </c>
      <c r="X47" s="1">
        <v>16</v>
      </c>
      <c r="Y47" s="3" t="s">
        <v>23</v>
      </c>
      <c r="Z47" s="3" t="s">
        <v>304</v>
      </c>
      <c r="AA47" s="3">
        <v>54</v>
      </c>
      <c r="AB47" s="3">
        <v>6</v>
      </c>
      <c r="AC47" s="1" t="s">
        <v>51</v>
      </c>
      <c r="AD47" s="1" t="s">
        <v>227</v>
      </c>
      <c r="AE47" s="1">
        <v>20</v>
      </c>
      <c r="AF47" s="1">
        <v>6</v>
      </c>
      <c r="AG47" s="3" t="s">
        <v>69</v>
      </c>
      <c r="AH47" s="3" t="s">
        <v>227</v>
      </c>
      <c r="AI47" s="3">
        <v>34</v>
      </c>
      <c r="AJ47" s="3">
        <v>0</v>
      </c>
      <c r="AK47" s="1" t="s">
        <v>63</v>
      </c>
      <c r="AL47" s="1"/>
      <c r="AM47" s="1">
        <v>52</v>
      </c>
      <c r="AN47" s="1">
        <v>0</v>
      </c>
      <c r="AO47" s="3" t="s">
        <v>71</v>
      </c>
      <c r="AP47" s="3"/>
      <c r="AQ47" s="3">
        <v>40</v>
      </c>
      <c r="AR47" s="3">
        <v>0</v>
      </c>
      <c r="AS47" s="1" t="s">
        <v>72</v>
      </c>
      <c r="AT47" s="1" t="s">
        <v>304</v>
      </c>
      <c r="AU47" s="1">
        <v>16</v>
      </c>
      <c r="AV47" s="1">
        <v>8</v>
      </c>
      <c r="AW47" s="3" t="s">
        <v>73</v>
      </c>
      <c r="AX47" s="3" t="s">
        <v>304</v>
      </c>
      <c r="AY47" s="3">
        <v>48</v>
      </c>
      <c r="AZ47" s="3">
        <v>0</v>
      </c>
      <c r="BA47" s="1" t="s">
        <v>74</v>
      </c>
      <c r="BB47" s="1"/>
      <c r="BC47" s="1">
        <v>40</v>
      </c>
      <c r="BD47" s="1">
        <v>8</v>
      </c>
      <c r="BE47" s="3"/>
      <c r="BF47" s="3"/>
      <c r="BG47" s="3"/>
      <c r="BH47" s="3"/>
    </row>
    <row r="48" spans="1:60" ht="12.75">
      <c r="A48" s="136">
        <v>1971</v>
      </c>
      <c r="B48" s="115"/>
      <c r="C48" s="14">
        <f t="shared" si="4"/>
        <v>448</v>
      </c>
      <c r="D48" s="56">
        <f t="shared" si="5"/>
        <v>85</v>
      </c>
      <c r="E48" s="1" t="s">
        <v>27</v>
      </c>
      <c r="F48" s="1" t="s">
        <v>302</v>
      </c>
      <c r="G48" s="1">
        <v>38</v>
      </c>
      <c r="H48" s="1">
        <v>0</v>
      </c>
      <c r="I48" s="3" t="s">
        <v>64</v>
      </c>
      <c r="J48" s="3" t="s">
        <v>302</v>
      </c>
      <c r="K48" s="3">
        <v>48</v>
      </c>
      <c r="L48" s="3">
        <v>6</v>
      </c>
      <c r="M48" s="1" t="s">
        <v>62</v>
      </c>
      <c r="N48" s="1"/>
      <c r="O48" s="2">
        <v>38</v>
      </c>
      <c r="P48" s="2">
        <v>0</v>
      </c>
      <c r="Q48" s="3" t="s">
        <v>63</v>
      </c>
      <c r="R48" s="3" t="s">
        <v>301</v>
      </c>
      <c r="S48" s="3">
        <v>70</v>
      </c>
      <c r="T48" s="3">
        <v>14</v>
      </c>
      <c r="U48" s="1" t="s">
        <v>68</v>
      </c>
      <c r="V48" s="1"/>
      <c r="W48" s="1">
        <v>56</v>
      </c>
      <c r="X48" s="1">
        <v>0</v>
      </c>
      <c r="Y48" s="3" t="s">
        <v>31</v>
      </c>
      <c r="Z48" s="3"/>
      <c r="AA48" s="3">
        <v>38</v>
      </c>
      <c r="AB48" s="3">
        <v>0</v>
      </c>
      <c r="AC48" s="1" t="s">
        <v>69</v>
      </c>
      <c r="AD48" s="1"/>
      <c r="AE48" s="1">
        <v>26</v>
      </c>
      <c r="AF48" s="1">
        <v>6</v>
      </c>
      <c r="AG48" s="3" t="s">
        <v>75</v>
      </c>
      <c r="AH48" s="3" t="s">
        <v>302</v>
      </c>
      <c r="AI48" s="3">
        <v>42</v>
      </c>
      <c r="AJ48" s="3">
        <v>14</v>
      </c>
      <c r="AK48" s="1" t="s">
        <v>51</v>
      </c>
      <c r="AL48" s="1"/>
      <c r="AM48" s="1">
        <v>34</v>
      </c>
      <c r="AN48" s="1">
        <v>0</v>
      </c>
      <c r="AO48" s="3" t="s">
        <v>49</v>
      </c>
      <c r="AP48" s="3"/>
      <c r="AQ48" s="3">
        <v>34</v>
      </c>
      <c r="AR48" s="3">
        <v>8</v>
      </c>
      <c r="AS48" s="1" t="s">
        <v>76</v>
      </c>
      <c r="AT48" s="1"/>
      <c r="AU48" s="1">
        <v>24</v>
      </c>
      <c r="AV48" s="1">
        <v>37</v>
      </c>
      <c r="AW48" s="3"/>
      <c r="AX48" s="3"/>
      <c r="AY48" s="3"/>
      <c r="AZ48" s="3"/>
      <c r="BA48" s="1"/>
      <c r="BB48" s="1"/>
      <c r="BC48" s="1"/>
      <c r="BD48" s="1"/>
      <c r="BE48" s="3"/>
      <c r="BF48" s="3"/>
      <c r="BG48" s="3"/>
      <c r="BH48" s="3"/>
    </row>
    <row r="49" spans="1:60" ht="12.75">
      <c r="A49" s="136">
        <v>1972</v>
      </c>
      <c r="B49" s="115"/>
      <c r="C49" s="14">
        <f t="shared" si="4"/>
        <v>297</v>
      </c>
      <c r="D49" s="56">
        <f t="shared" si="5"/>
        <v>148</v>
      </c>
      <c r="E49" s="1" t="s">
        <v>27</v>
      </c>
      <c r="F49" s="1" t="s">
        <v>300</v>
      </c>
      <c r="G49" s="1">
        <v>15</v>
      </c>
      <c r="H49" s="1">
        <v>28</v>
      </c>
      <c r="I49" s="3" t="s">
        <v>64</v>
      </c>
      <c r="J49" s="3" t="s">
        <v>300</v>
      </c>
      <c r="K49" s="3">
        <v>56</v>
      </c>
      <c r="L49" s="3">
        <v>25</v>
      </c>
      <c r="M49" s="1" t="s">
        <v>62</v>
      </c>
      <c r="N49" s="1" t="s">
        <v>300</v>
      </c>
      <c r="O49" s="2">
        <v>28</v>
      </c>
      <c r="P49" s="2">
        <v>8</v>
      </c>
      <c r="Q49" s="3" t="s">
        <v>63</v>
      </c>
      <c r="R49" s="3" t="s">
        <v>301</v>
      </c>
      <c r="S49" s="3">
        <v>28</v>
      </c>
      <c r="T49" s="3">
        <v>6</v>
      </c>
      <c r="U49" s="1" t="s">
        <v>68</v>
      </c>
      <c r="V49" s="1" t="s">
        <v>300</v>
      </c>
      <c r="W49" s="1">
        <v>52</v>
      </c>
      <c r="X49" s="1">
        <v>7</v>
      </c>
      <c r="Y49" s="3" t="s">
        <v>31</v>
      </c>
      <c r="Z49" s="3" t="s">
        <v>301</v>
      </c>
      <c r="AA49" s="3">
        <v>32</v>
      </c>
      <c r="AB49" s="3">
        <v>14</v>
      </c>
      <c r="AC49" s="1" t="s">
        <v>69</v>
      </c>
      <c r="AD49" s="1"/>
      <c r="AE49" s="1">
        <v>14</v>
      </c>
      <c r="AF49" s="1">
        <v>19</v>
      </c>
      <c r="AG49" s="3" t="s">
        <v>75</v>
      </c>
      <c r="AH49" s="3" t="s">
        <v>302</v>
      </c>
      <c r="AI49" s="3">
        <v>30</v>
      </c>
      <c r="AJ49" s="3">
        <v>6</v>
      </c>
      <c r="AK49" s="1" t="s">
        <v>51</v>
      </c>
      <c r="AL49" s="1" t="s">
        <v>302</v>
      </c>
      <c r="AM49" s="1">
        <v>14</v>
      </c>
      <c r="AN49" s="1">
        <v>20</v>
      </c>
      <c r="AO49" s="3" t="s">
        <v>49</v>
      </c>
      <c r="AP49" s="3" t="s">
        <v>302</v>
      </c>
      <c r="AQ49" s="3">
        <v>28</v>
      </c>
      <c r="AR49" s="3">
        <v>15</v>
      </c>
      <c r="AS49" s="1"/>
      <c r="AT49" s="1"/>
      <c r="AU49" s="1"/>
      <c r="AV49" s="1"/>
      <c r="AW49" s="3"/>
      <c r="AX49" s="3"/>
      <c r="AY49" s="3"/>
      <c r="AZ49" s="3"/>
      <c r="BA49" s="1"/>
      <c r="BB49" s="1"/>
      <c r="BC49" s="1"/>
      <c r="BD49" s="1"/>
      <c r="BE49" s="3"/>
      <c r="BF49" s="3"/>
      <c r="BG49" s="3"/>
      <c r="BH49" s="3"/>
    </row>
    <row r="50" spans="1:60" ht="12.75">
      <c r="A50" s="136">
        <v>1973</v>
      </c>
      <c r="B50" s="115"/>
      <c r="C50" s="14">
        <f t="shared" si="4"/>
        <v>406</v>
      </c>
      <c r="D50" s="56">
        <f t="shared" si="5"/>
        <v>121</v>
      </c>
      <c r="E50" s="1" t="s">
        <v>75</v>
      </c>
      <c r="F50" s="1"/>
      <c r="G50" s="1">
        <v>52</v>
      </c>
      <c r="H50" s="1">
        <v>14</v>
      </c>
      <c r="I50" s="3" t="s">
        <v>64</v>
      </c>
      <c r="J50" s="3"/>
      <c r="K50" s="3">
        <v>64</v>
      </c>
      <c r="L50" s="3">
        <v>8</v>
      </c>
      <c r="M50" s="1" t="s">
        <v>30</v>
      </c>
      <c r="N50" s="1"/>
      <c r="O50" s="2">
        <v>36</v>
      </c>
      <c r="P50" s="2">
        <v>14</v>
      </c>
      <c r="Q50" s="3" t="s">
        <v>62</v>
      </c>
      <c r="R50" s="3"/>
      <c r="S50" s="3">
        <v>12</v>
      </c>
      <c r="T50" s="3">
        <v>19</v>
      </c>
      <c r="U50" s="1" t="s">
        <v>49</v>
      </c>
      <c r="V50" s="1"/>
      <c r="W50" s="1">
        <v>44</v>
      </c>
      <c r="X50" s="1">
        <v>6</v>
      </c>
      <c r="Y50" s="3" t="s">
        <v>27</v>
      </c>
      <c r="Z50" s="3"/>
      <c r="AA50" s="3">
        <v>48</v>
      </c>
      <c r="AB50" s="3">
        <v>6</v>
      </c>
      <c r="AC50" s="1" t="s">
        <v>51</v>
      </c>
      <c r="AD50" s="1" t="s">
        <v>302</v>
      </c>
      <c r="AE50" s="1">
        <v>38</v>
      </c>
      <c r="AF50" s="1">
        <v>12</v>
      </c>
      <c r="AG50" s="3" t="s">
        <v>63</v>
      </c>
      <c r="AH50" s="3"/>
      <c r="AI50" s="3">
        <v>36</v>
      </c>
      <c r="AJ50" s="3">
        <v>16</v>
      </c>
      <c r="AK50" s="1" t="s">
        <v>31</v>
      </c>
      <c r="AL50" s="1"/>
      <c r="AM50" s="1">
        <v>40</v>
      </c>
      <c r="AN50" s="1">
        <v>26</v>
      </c>
      <c r="AO50" s="3" t="s">
        <v>68</v>
      </c>
      <c r="AP50" s="3"/>
      <c r="AQ50" s="3">
        <v>36</v>
      </c>
      <c r="AR50" s="3">
        <v>0</v>
      </c>
      <c r="AS50" s="1"/>
      <c r="AT50" s="1"/>
      <c r="AU50" s="1"/>
      <c r="AV50" s="1"/>
      <c r="AW50" s="3"/>
      <c r="AX50" s="3"/>
      <c r="AY50" s="3"/>
      <c r="AZ50" s="3"/>
      <c r="BA50" s="1"/>
      <c r="BB50" s="1"/>
      <c r="BC50" s="1"/>
      <c r="BD50" s="1"/>
      <c r="BE50" s="3"/>
      <c r="BF50" s="3"/>
      <c r="BG50" s="3"/>
      <c r="BH50" s="3"/>
    </row>
    <row r="51" spans="1:60" ht="12.75">
      <c r="A51" s="136">
        <v>1974</v>
      </c>
      <c r="B51" s="115" t="s">
        <v>307</v>
      </c>
      <c r="C51" s="14">
        <f t="shared" si="4"/>
        <v>687</v>
      </c>
      <c r="D51" s="56">
        <f t="shared" si="5"/>
        <v>130</v>
      </c>
      <c r="E51" s="1" t="s">
        <v>75</v>
      </c>
      <c r="F51" s="1" t="s">
        <v>301</v>
      </c>
      <c r="G51" s="1">
        <v>56</v>
      </c>
      <c r="H51" s="1">
        <v>12</v>
      </c>
      <c r="I51" s="3" t="s">
        <v>64</v>
      </c>
      <c r="J51" s="3"/>
      <c r="K51" s="3">
        <v>40</v>
      </c>
      <c r="L51" s="3">
        <v>6</v>
      </c>
      <c r="M51" s="1" t="s">
        <v>30</v>
      </c>
      <c r="N51" s="1"/>
      <c r="O51" s="2">
        <v>41</v>
      </c>
      <c r="P51" s="2">
        <v>12</v>
      </c>
      <c r="Q51" s="3" t="s">
        <v>62</v>
      </c>
      <c r="R51" s="3" t="s">
        <v>304</v>
      </c>
      <c r="S51" s="3">
        <v>62</v>
      </c>
      <c r="T51" s="3">
        <v>12</v>
      </c>
      <c r="U51" s="1" t="s">
        <v>49</v>
      </c>
      <c r="V51" s="1"/>
      <c r="W51" s="1">
        <v>73</v>
      </c>
      <c r="X51" s="1">
        <v>6</v>
      </c>
      <c r="Y51" s="3" t="s">
        <v>27</v>
      </c>
      <c r="Z51" s="3"/>
      <c r="AA51" s="3">
        <v>57</v>
      </c>
      <c r="AB51" s="3">
        <v>16</v>
      </c>
      <c r="AC51" s="1" t="s">
        <v>51</v>
      </c>
      <c r="AD51" s="1"/>
      <c r="AE51" s="1">
        <v>69</v>
      </c>
      <c r="AF51" s="1">
        <v>7</v>
      </c>
      <c r="AG51" s="3" t="s">
        <v>63</v>
      </c>
      <c r="AH51" s="3" t="s">
        <v>304</v>
      </c>
      <c r="AI51" s="3">
        <v>37</v>
      </c>
      <c r="AJ51" s="3">
        <v>0</v>
      </c>
      <c r="AK51" s="1" t="s">
        <v>31</v>
      </c>
      <c r="AL51" s="1"/>
      <c r="AM51" s="1">
        <v>48</v>
      </c>
      <c r="AN51" s="1">
        <v>12</v>
      </c>
      <c r="AO51" s="3" t="s">
        <v>68</v>
      </c>
      <c r="AP51" s="3"/>
      <c r="AQ51" s="3">
        <v>70</v>
      </c>
      <c r="AR51" s="3">
        <v>15</v>
      </c>
      <c r="AS51" s="1" t="s">
        <v>76</v>
      </c>
      <c r="AT51" s="1" t="s">
        <v>304</v>
      </c>
      <c r="AU51" s="1">
        <v>35</v>
      </c>
      <c r="AV51" s="1">
        <v>7</v>
      </c>
      <c r="AW51" s="3" t="s">
        <v>77</v>
      </c>
      <c r="AX51" s="3"/>
      <c r="AY51" s="3">
        <v>71</v>
      </c>
      <c r="AZ51" s="3">
        <v>18</v>
      </c>
      <c r="BA51" s="1" t="s">
        <v>78</v>
      </c>
      <c r="BB51" s="1"/>
      <c r="BC51" s="1">
        <v>28</v>
      </c>
      <c r="BD51" s="1">
        <v>7</v>
      </c>
      <c r="BE51" s="3"/>
      <c r="BF51" s="3"/>
      <c r="BG51" s="3"/>
      <c r="BH51" s="3"/>
    </row>
    <row r="52" spans="1:60" ht="12.75">
      <c r="A52" s="136">
        <v>1975</v>
      </c>
      <c r="B52" s="115"/>
      <c r="C52" s="14">
        <f t="shared" si="4"/>
        <v>339</v>
      </c>
      <c r="D52" s="56">
        <f t="shared" si="5"/>
        <v>122</v>
      </c>
      <c r="E52" s="23" t="s">
        <v>75</v>
      </c>
      <c r="F52" s="23"/>
      <c r="G52" s="1">
        <v>42</v>
      </c>
      <c r="H52" s="1">
        <v>7</v>
      </c>
      <c r="I52" s="34" t="s">
        <v>69</v>
      </c>
      <c r="J52" s="34"/>
      <c r="K52" s="3">
        <v>14</v>
      </c>
      <c r="L52" s="3">
        <v>7</v>
      </c>
      <c r="M52" s="23" t="s">
        <v>30</v>
      </c>
      <c r="N52" s="23" t="s">
        <v>301</v>
      </c>
      <c r="O52" s="2">
        <v>21</v>
      </c>
      <c r="P52" s="2">
        <v>14</v>
      </c>
      <c r="Q52" s="3" t="s">
        <v>62</v>
      </c>
      <c r="R52" s="3" t="s">
        <v>300</v>
      </c>
      <c r="S52" s="3">
        <v>21</v>
      </c>
      <c r="T52" s="3">
        <v>8</v>
      </c>
      <c r="U52" s="23" t="s">
        <v>49</v>
      </c>
      <c r="V52" s="142" t="s">
        <v>302</v>
      </c>
      <c r="W52" s="1">
        <v>33</v>
      </c>
      <c r="X52" s="1">
        <v>0</v>
      </c>
      <c r="Y52" s="34" t="s">
        <v>27</v>
      </c>
      <c r="Z52" s="34" t="s">
        <v>302</v>
      </c>
      <c r="AA52" s="3">
        <v>36</v>
      </c>
      <c r="AB52" s="3">
        <v>0</v>
      </c>
      <c r="AC52" s="1" t="s">
        <v>51</v>
      </c>
      <c r="AD52" s="1" t="s">
        <v>302</v>
      </c>
      <c r="AE52" s="1">
        <v>21</v>
      </c>
      <c r="AF52" s="1">
        <v>0</v>
      </c>
      <c r="AG52" s="34" t="s">
        <v>63</v>
      </c>
      <c r="AH52" s="34"/>
      <c r="AI52" s="3">
        <v>15</v>
      </c>
      <c r="AJ52" s="3">
        <v>8</v>
      </c>
      <c r="AK52" s="1" t="s">
        <v>31</v>
      </c>
      <c r="AL52" s="1" t="s">
        <v>302</v>
      </c>
      <c r="AM52" s="1">
        <v>35</v>
      </c>
      <c r="AN52" s="1">
        <v>0</v>
      </c>
      <c r="AO52" s="34" t="s">
        <v>68</v>
      </c>
      <c r="AP52" s="34" t="s">
        <v>302</v>
      </c>
      <c r="AQ52" s="3">
        <v>49</v>
      </c>
      <c r="AR52" s="3">
        <v>20</v>
      </c>
      <c r="AS52" s="1" t="s">
        <v>76</v>
      </c>
      <c r="AT52" s="1" t="s">
        <v>302</v>
      </c>
      <c r="AU52" s="1">
        <v>33</v>
      </c>
      <c r="AV52" s="1">
        <v>6</v>
      </c>
      <c r="AW52" s="3" t="s">
        <v>79</v>
      </c>
      <c r="AX52" s="3"/>
      <c r="AY52" s="3">
        <v>19</v>
      </c>
      <c r="AZ52" s="3">
        <v>52</v>
      </c>
      <c r="BA52" s="1"/>
      <c r="BB52" s="1"/>
      <c r="BC52" s="1"/>
      <c r="BD52" s="1"/>
      <c r="BE52" s="3"/>
      <c r="BF52" s="3"/>
      <c r="BG52" s="3"/>
      <c r="BH52" s="3"/>
    </row>
    <row r="53" spans="1:60" ht="12.75">
      <c r="A53" s="136">
        <v>1976</v>
      </c>
      <c r="B53" s="115"/>
      <c r="C53" s="14">
        <f t="shared" si="4"/>
        <v>306</v>
      </c>
      <c r="D53" s="56">
        <f t="shared" si="5"/>
        <v>77</v>
      </c>
      <c r="E53" s="1" t="s">
        <v>75</v>
      </c>
      <c r="F53" s="1" t="s">
        <v>302</v>
      </c>
      <c r="G53" s="1">
        <v>72</v>
      </c>
      <c r="H53" s="1">
        <v>0</v>
      </c>
      <c r="I53" s="3" t="s">
        <v>69</v>
      </c>
      <c r="J53" s="3" t="s">
        <v>301</v>
      </c>
      <c r="K53" s="3">
        <v>28</v>
      </c>
      <c r="L53" s="3">
        <v>0</v>
      </c>
      <c r="M53" s="1" t="s">
        <v>30</v>
      </c>
      <c r="N53" s="1" t="s">
        <v>302</v>
      </c>
      <c r="O53" s="2">
        <v>30</v>
      </c>
      <c r="P53" s="2">
        <v>14</v>
      </c>
      <c r="Q53" s="3" t="s">
        <v>62</v>
      </c>
      <c r="R53" s="3" t="s">
        <v>302</v>
      </c>
      <c r="S53" s="3">
        <v>14</v>
      </c>
      <c r="T53" s="3">
        <v>21</v>
      </c>
      <c r="U53" s="1" t="s">
        <v>49</v>
      </c>
      <c r="V53" s="1" t="s">
        <v>302</v>
      </c>
      <c r="W53" s="1">
        <v>28</v>
      </c>
      <c r="X53" s="1">
        <v>0</v>
      </c>
      <c r="Y53" s="3" t="s">
        <v>27</v>
      </c>
      <c r="Z53" s="3" t="s">
        <v>302</v>
      </c>
      <c r="AA53" s="3">
        <v>33</v>
      </c>
      <c r="AB53" s="3">
        <v>0</v>
      </c>
      <c r="AC53" s="1" t="s">
        <v>51</v>
      </c>
      <c r="AD53" s="1" t="s">
        <v>302</v>
      </c>
      <c r="AE53" s="1">
        <v>25</v>
      </c>
      <c r="AF53" s="1">
        <v>0</v>
      </c>
      <c r="AG53" s="3" t="s">
        <v>63</v>
      </c>
      <c r="AH53" s="3"/>
      <c r="AI53" s="3">
        <v>6</v>
      </c>
      <c r="AJ53" s="3">
        <v>14</v>
      </c>
      <c r="AK53" s="1" t="s">
        <v>31</v>
      </c>
      <c r="AL53" s="1" t="s">
        <v>302</v>
      </c>
      <c r="AM53" s="1">
        <v>46</v>
      </c>
      <c r="AN53" s="1">
        <v>14</v>
      </c>
      <c r="AO53" s="3" t="s">
        <v>68</v>
      </c>
      <c r="AP53" s="3" t="s">
        <v>300</v>
      </c>
      <c r="AQ53" s="3">
        <v>24</v>
      </c>
      <c r="AR53" s="3">
        <v>14</v>
      </c>
      <c r="AS53" s="1"/>
      <c r="AT53" s="1"/>
      <c r="AU53" s="1"/>
      <c r="AV53" s="1"/>
      <c r="AW53" s="3"/>
      <c r="AX53" s="3"/>
      <c r="AY53" s="3"/>
      <c r="AZ53" s="3"/>
      <c r="BA53" s="1"/>
      <c r="BB53" s="1"/>
      <c r="BC53" s="1"/>
      <c r="BD53" s="1"/>
      <c r="BE53" s="3"/>
      <c r="BF53" s="3"/>
      <c r="BG53" s="3"/>
      <c r="BH53" s="3"/>
    </row>
    <row r="54" spans="1:60" ht="12.75">
      <c r="A54" s="136">
        <v>1977</v>
      </c>
      <c r="B54" s="115"/>
      <c r="C54" s="14">
        <f t="shared" si="4"/>
        <v>307</v>
      </c>
      <c r="D54" s="56">
        <f t="shared" si="5"/>
        <v>118</v>
      </c>
      <c r="E54" s="1" t="s">
        <v>75</v>
      </c>
      <c r="F54" s="1"/>
      <c r="G54" s="1">
        <v>40</v>
      </c>
      <c r="H54" s="1">
        <v>12</v>
      </c>
      <c r="I54" s="3" t="s">
        <v>69</v>
      </c>
      <c r="J54" s="3"/>
      <c r="K54" s="3">
        <v>14</v>
      </c>
      <c r="L54" s="3">
        <v>21</v>
      </c>
      <c r="M54" s="1" t="s">
        <v>30</v>
      </c>
      <c r="N54" s="1"/>
      <c r="O54" s="2">
        <v>34</v>
      </c>
      <c r="P54" s="2">
        <v>16</v>
      </c>
      <c r="Q54" s="3" t="s">
        <v>62</v>
      </c>
      <c r="R54" s="3"/>
      <c r="S54" s="3">
        <v>31</v>
      </c>
      <c r="T54" s="3">
        <v>12</v>
      </c>
      <c r="U54" s="1" t="s">
        <v>49</v>
      </c>
      <c r="V54" s="1"/>
      <c r="W54" s="1">
        <v>35</v>
      </c>
      <c r="X54" s="1">
        <v>0</v>
      </c>
      <c r="Y54" s="3" t="s">
        <v>27</v>
      </c>
      <c r="Z54" s="3"/>
      <c r="AA54" s="3">
        <v>33</v>
      </c>
      <c r="AB54" s="3">
        <v>3</v>
      </c>
      <c r="AC54" s="1" t="s">
        <v>51</v>
      </c>
      <c r="AD54" s="1"/>
      <c r="AE54" s="1">
        <v>24</v>
      </c>
      <c r="AF54" s="1">
        <v>14</v>
      </c>
      <c r="AG54" s="3" t="s">
        <v>63</v>
      </c>
      <c r="AH54" s="3"/>
      <c r="AI54" s="3">
        <v>22</v>
      </c>
      <c r="AJ54" s="3">
        <v>6</v>
      </c>
      <c r="AK54" s="1" t="s">
        <v>31</v>
      </c>
      <c r="AL54" s="1"/>
      <c r="AM54" s="1">
        <v>14</v>
      </c>
      <c r="AN54" s="1">
        <v>6</v>
      </c>
      <c r="AO54" s="3" t="s">
        <v>68</v>
      </c>
      <c r="AP54" s="3"/>
      <c r="AQ54" s="3">
        <v>53</v>
      </c>
      <c r="AR54" s="3">
        <v>8</v>
      </c>
      <c r="AS54" s="1" t="s">
        <v>80</v>
      </c>
      <c r="AT54" s="1"/>
      <c r="AU54" s="1">
        <v>7</v>
      </c>
      <c r="AV54" s="1">
        <v>20</v>
      </c>
      <c r="AW54" s="3"/>
      <c r="AX54" s="3"/>
      <c r="AY54" s="3"/>
      <c r="AZ54" s="3"/>
      <c r="BA54" s="1"/>
      <c r="BB54" s="1"/>
      <c r="BC54" s="1"/>
      <c r="BD54" s="1"/>
      <c r="BE54" s="3"/>
      <c r="BF54" s="3"/>
      <c r="BG54" s="3"/>
      <c r="BH54" s="3"/>
    </row>
    <row r="55" spans="1:60" ht="12.75">
      <c r="A55" s="136">
        <v>1978</v>
      </c>
      <c r="B55" s="115"/>
      <c r="C55" s="14">
        <f t="shared" si="4"/>
        <v>450</v>
      </c>
      <c r="D55" s="56">
        <f t="shared" si="5"/>
        <v>200</v>
      </c>
      <c r="E55" s="1" t="s">
        <v>75</v>
      </c>
      <c r="F55" s="1"/>
      <c r="G55" s="1">
        <v>31</v>
      </c>
      <c r="H55" s="1">
        <v>0</v>
      </c>
      <c r="I55" s="3" t="s">
        <v>69</v>
      </c>
      <c r="J55" s="3"/>
      <c r="K55" s="3">
        <v>49</v>
      </c>
      <c r="L55" s="3">
        <v>0</v>
      </c>
      <c r="M55" s="1" t="s">
        <v>30</v>
      </c>
      <c r="N55" s="1"/>
      <c r="O55" s="2">
        <v>39</v>
      </c>
      <c r="P55" s="2">
        <v>0</v>
      </c>
      <c r="Q55" s="3" t="s">
        <v>62</v>
      </c>
      <c r="R55" s="3"/>
      <c r="S55" s="3">
        <v>29</v>
      </c>
      <c r="T55" s="3">
        <v>32</v>
      </c>
      <c r="U55" s="1" t="s">
        <v>49</v>
      </c>
      <c r="V55" s="1"/>
      <c r="W55" s="1">
        <v>52</v>
      </c>
      <c r="X55" s="1">
        <v>6</v>
      </c>
      <c r="Y55" s="3" t="s">
        <v>27</v>
      </c>
      <c r="Z55" s="3"/>
      <c r="AA55" s="3">
        <v>30</v>
      </c>
      <c r="AB55" s="3">
        <v>29</v>
      </c>
      <c r="AC55" s="1" t="s">
        <v>51</v>
      </c>
      <c r="AD55" s="1"/>
      <c r="AE55" s="1">
        <v>22</v>
      </c>
      <c r="AF55" s="1">
        <v>2</v>
      </c>
      <c r="AG55" s="3" t="s">
        <v>63</v>
      </c>
      <c r="AH55" s="3"/>
      <c r="AI55" s="3">
        <v>16</v>
      </c>
      <c r="AJ55" s="3">
        <v>14</v>
      </c>
      <c r="AK55" s="1" t="s">
        <v>31</v>
      </c>
      <c r="AL55" s="1"/>
      <c r="AM55" s="1">
        <v>50</v>
      </c>
      <c r="AN55" s="1">
        <v>14</v>
      </c>
      <c r="AO55" s="3" t="s">
        <v>68</v>
      </c>
      <c r="AP55" s="3"/>
      <c r="AQ55" s="3">
        <v>48</v>
      </c>
      <c r="AR55" s="3">
        <v>16</v>
      </c>
      <c r="AS55" s="1" t="s">
        <v>80</v>
      </c>
      <c r="AT55" s="1"/>
      <c r="AU55" s="1">
        <v>30</v>
      </c>
      <c r="AV55" s="1">
        <v>18</v>
      </c>
      <c r="AW55" s="3" t="s">
        <v>81</v>
      </c>
      <c r="AX55" s="3"/>
      <c r="AY55" s="3">
        <v>20</v>
      </c>
      <c r="AZ55" s="3">
        <v>7</v>
      </c>
      <c r="BA55" s="1" t="s">
        <v>82</v>
      </c>
      <c r="BB55" s="1"/>
      <c r="BC55" s="1">
        <v>28</v>
      </c>
      <c r="BD55" s="1">
        <v>6</v>
      </c>
      <c r="BE55" s="3" t="s">
        <v>78</v>
      </c>
      <c r="BF55" s="3" t="s">
        <v>302</v>
      </c>
      <c r="BG55" s="3">
        <v>6</v>
      </c>
      <c r="BH55" s="3">
        <v>56</v>
      </c>
    </row>
    <row r="56" spans="1:60" ht="12.75">
      <c r="A56" s="136">
        <v>1979</v>
      </c>
      <c r="B56" s="115"/>
      <c r="C56" s="14">
        <f t="shared" si="4"/>
        <v>252</v>
      </c>
      <c r="D56" s="56">
        <f t="shared" si="5"/>
        <v>156</v>
      </c>
      <c r="E56" s="1" t="s">
        <v>75</v>
      </c>
      <c r="F56" s="1" t="s">
        <v>301</v>
      </c>
      <c r="G56" s="1">
        <v>40</v>
      </c>
      <c r="H56" s="1">
        <v>6</v>
      </c>
      <c r="I56" s="3" t="s">
        <v>21</v>
      </c>
      <c r="J56" s="3" t="s">
        <v>301</v>
      </c>
      <c r="K56" s="3">
        <v>34</v>
      </c>
      <c r="L56" s="3">
        <v>20</v>
      </c>
      <c r="M56" s="1" t="s">
        <v>30</v>
      </c>
      <c r="N56" s="1" t="s">
        <v>300</v>
      </c>
      <c r="O56" s="2">
        <v>28</v>
      </c>
      <c r="P56" s="2">
        <v>7</v>
      </c>
      <c r="Q56" s="3" t="s">
        <v>62</v>
      </c>
      <c r="R56" s="3" t="s">
        <v>300</v>
      </c>
      <c r="S56" s="3">
        <v>20</v>
      </c>
      <c r="T56" s="3">
        <v>0</v>
      </c>
      <c r="U56" s="1" t="s">
        <v>49</v>
      </c>
      <c r="V56" s="1"/>
      <c r="W56" s="1">
        <v>13</v>
      </c>
      <c r="X56" s="1">
        <v>8</v>
      </c>
      <c r="Y56" s="3" t="s">
        <v>27</v>
      </c>
      <c r="Z56" s="3" t="s">
        <v>300</v>
      </c>
      <c r="AA56" s="3">
        <v>12</v>
      </c>
      <c r="AB56" s="3">
        <v>14</v>
      </c>
      <c r="AC56" s="1" t="s">
        <v>51</v>
      </c>
      <c r="AD56" s="1"/>
      <c r="AE56" s="1">
        <v>34</v>
      </c>
      <c r="AF56" s="1">
        <v>15</v>
      </c>
      <c r="AG56" s="3" t="s">
        <v>63</v>
      </c>
      <c r="AH56" s="3"/>
      <c r="AI56" s="3">
        <v>14</v>
      </c>
      <c r="AJ56" s="3">
        <v>7</v>
      </c>
      <c r="AK56" s="1" t="s">
        <v>31</v>
      </c>
      <c r="AL56" s="1" t="s">
        <v>300</v>
      </c>
      <c r="AM56" s="1">
        <v>28</v>
      </c>
      <c r="AN56" s="1">
        <v>31</v>
      </c>
      <c r="AO56" s="3" t="s">
        <v>68</v>
      </c>
      <c r="AP56" s="3" t="s">
        <v>302</v>
      </c>
      <c r="AQ56" s="3">
        <v>29</v>
      </c>
      <c r="AR56" s="3">
        <v>0</v>
      </c>
      <c r="AS56" s="1" t="s">
        <v>81</v>
      </c>
      <c r="AT56" s="1" t="s">
        <v>300</v>
      </c>
      <c r="AU56" s="1">
        <v>0</v>
      </c>
      <c r="AV56" s="1">
        <v>48</v>
      </c>
      <c r="AW56" s="3"/>
      <c r="AX56" s="3"/>
      <c r="AY56" s="3"/>
      <c r="AZ56" s="3"/>
      <c r="BA56" s="1"/>
      <c r="BB56" s="1"/>
      <c r="BC56" s="1"/>
      <c r="BD56" s="1"/>
      <c r="BE56" s="3"/>
      <c r="BF56" s="3"/>
      <c r="BG56" s="3"/>
      <c r="BH56" s="3"/>
    </row>
    <row r="57" spans="1:60" ht="12.75">
      <c r="A57" s="136">
        <v>1980</v>
      </c>
      <c r="B57" s="115"/>
      <c r="C57" s="14">
        <f t="shared" si="4"/>
        <v>223</v>
      </c>
      <c r="D57" s="56">
        <f t="shared" si="5"/>
        <v>116</v>
      </c>
      <c r="E57" s="1" t="s">
        <v>75</v>
      </c>
      <c r="F57" s="1"/>
      <c r="G57" s="1">
        <v>29</v>
      </c>
      <c r="H57" s="1">
        <v>14</v>
      </c>
      <c r="I57" s="3" t="s">
        <v>30</v>
      </c>
      <c r="J57" s="3"/>
      <c r="K57" s="3">
        <v>27</v>
      </c>
      <c r="L57" s="3">
        <v>21</v>
      </c>
      <c r="M57" s="1" t="s">
        <v>83</v>
      </c>
      <c r="N57" s="1"/>
      <c r="O57" s="2">
        <v>14</v>
      </c>
      <c r="P57" s="2">
        <v>3</v>
      </c>
      <c r="Q57" s="3" t="s">
        <v>62</v>
      </c>
      <c r="R57" s="3"/>
      <c r="S57" s="3">
        <v>20</v>
      </c>
      <c r="T57" s="3">
        <v>14</v>
      </c>
      <c r="U57" s="1" t="s">
        <v>37</v>
      </c>
      <c r="V57" s="1"/>
      <c r="W57" s="1">
        <v>23</v>
      </c>
      <c r="X57" s="1">
        <v>14</v>
      </c>
      <c r="Y57" s="3" t="s">
        <v>27</v>
      </c>
      <c r="Z57" s="3"/>
      <c r="AA57" s="3">
        <v>7</v>
      </c>
      <c r="AB57" s="3">
        <v>29</v>
      </c>
      <c r="AC57" s="1" t="s">
        <v>51</v>
      </c>
      <c r="AD57" s="1"/>
      <c r="AE57" s="1">
        <v>35</v>
      </c>
      <c r="AF57" s="1">
        <v>7</v>
      </c>
      <c r="AG57" s="3" t="s">
        <v>63</v>
      </c>
      <c r="AH57" s="3"/>
      <c r="AI57" s="3">
        <v>6</v>
      </c>
      <c r="AJ57" s="3">
        <v>7</v>
      </c>
      <c r="AK57" s="1" t="s">
        <v>31</v>
      </c>
      <c r="AL57" s="1"/>
      <c r="AM57" s="1">
        <v>41</v>
      </c>
      <c r="AN57" s="1">
        <v>0</v>
      </c>
      <c r="AO57" s="3" t="s">
        <v>68</v>
      </c>
      <c r="AP57" s="3" t="s">
        <v>301</v>
      </c>
      <c r="AQ57" s="3">
        <v>21</v>
      </c>
      <c r="AR57" s="3">
        <v>7</v>
      </c>
      <c r="AS57" s="1"/>
      <c r="AT57" s="1"/>
      <c r="AU57" s="1"/>
      <c r="AV57" s="1"/>
      <c r="AW57" s="3"/>
      <c r="AX57" s="3"/>
      <c r="AY57" s="3"/>
      <c r="AZ57" s="3"/>
      <c r="BA57" s="1"/>
      <c r="BB57" s="1"/>
      <c r="BC57" s="1"/>
      <c r="BD57" s="1"/>
      <c r="BE57" s="3"/>
      <c r="BF57" s="3"/>
      <c r="BG57" s="3"/>
      <c r="BH57" s="3"/>
    </row>
    <row r="58" spans="1:60" ht="12.75">
      <c r="A58" s="136">
        <v>1981</v>
      </c>
      <c r="B58" s="115"/>
      <c r="C58" s="14">
        <f t="shared" si="4"/>
        <v>125</v>
      </c>
      <c r="D58" s="56">
        <f t="shared" si="5"/>
        <v>158</v>
      </c>
      <c r="E58" s="1" t="s">
        <v>75</v>
      </c>
      <c r="F58" s="1"/>
      <c r="G58" s="1">
        <v>0</v>
      </c>
      <c r="H58" s="1">
        <v>27</v>
      </c>
      <c r="I58" s="3" t="s">
        <v>30</v>
      </c>
      <c r="J58" s="3"/>
      <c r="K58" s="3">
        <v>8</v>
      </c>
      <c r="L58" s="3">
        <v>0</v>
      </c>
      <c r="M58" s="1" t="s">
        <v>83</v>
      </c>
      <c r="N58" s="1"/>
      <c r="O58" s="2">
        <v>0</v>
      </c>
      <c r="P58" s="2">
        <v>6</v>
      </c>
      <c r="Q58" s="3" t="s">
        <v>62</v>
      </c>
      <c r="R58" s="3"/>
      <c r="S58" s="3">
        <v>8</v>
      </c>
      <c r="T58" s="3">
        <v>7</v>
      </c>
      <c r="U58" s="1" t="s">
        <v>37</v>
      </c>
      <c r="V58" s="1"/>
      <c r="W58" s="1">
        <v>28</v>
      </c>
      <c r="X58" s="1">
        <v>14</v>
      </c>
      <c r="Y58" s="3" t="s">
        <v>27</v>
      </c>
      <c r="Z58" s="3"/>
      <c r="AA58" s="3">
        <v>8</v>
      </c>
      <c r="AB58" s="3">
        <v>14</v>
      </c>
      <c r="AC58" s="1" t="s">
        <v>51</v>
      </c>
      <c r="AD58" s="1"/>
      <c r="AE58" s="1">
        <v>6</v>
      </c>
      <c r="AF58" s="1">
        <v>23</v>
      </c>
      <c r="AG58" s="3" t="s">
        <v>63</v>
      </c>
      <c r="AH58" s="3"/>
      <c r="AI58" s="3">
        <v>27</v>
      </c>
      <c r="AJ58" s="3">
        <v>41</v>
      </c>
      <c r="AK58" s="1" t="s">
        <v>31</v>
      </c>
      <c r="AL58" s="1"/>
      <c r="AM58" s="1">
        <v>14</v>
      </c>
      <c r="AN58" s="1">
        <v>18</v>
      </c>
      <c r="AO58" s="3" t="s">
        <v>68</v>
      </c>
      <c r="AP58" s="3"/>
      <c r="AQ58" s="3">
        <v>26</v>
      </c>
      <c r="AR58" s="3">
        <v>8</v>
      </c>
      <c r="AS58" s="1"/>
      <c r="AT58" s="1"/>
      <c r="AU58" s="1"/>
      <c r="AV58" s="1"/>
      <c r="AW58" s="3"/>
      <c r="AX58" s="3"/>
      <c r="AY58" s="3"/>
      <c r="AZ58" s="3"/>
      <c r="BA58" s="1"/>
      <c r="BB58" s="1"/>
      <c r="BC58" s="1"/>
      <c r="BD58" s="1"/>
      <c r="BE58" s="3"/>
      <c r="BF58" s="3"/>
      <c r="BG58" s="3"/>
      <c r="BH58" s="3"/>
    </row>
    <row r="59" spans="1:60" ht="12.75">
      <c r="A59" s="136">
        <v>1982</v>
      </c>
      <c r="B59" s="115"/>
      <c r="C59" s="14">
        <f t="shared" si="4"/>
        <v>261</v>
      </c>
      <c r="D59" s="56">
        <f t="shared" si="5"/>
        <v>107</v>
      </c>
      <c r="E59" s="23" t="s">
        <v>30</v>
      </c>
      <c r="F59" s="23"/>
      <c r="G59" s="1">
        <v>20</v>
      </c>
      <c r="H59" s="1">
        <v>6</v>
      </c>
      <c r="I59" s="34" t="s">
        <v>83</v>
      </c>
      <c r="J59" s="34"/>
      <c r="K59" s="3">
        <v>22</v>
      </c>
      <c r="L59" s="3">
        <v>7</v>
      </c>
      <c r="M59" s="23" t="s">
        <v>75</v>
      </c>
      <c r="N59" s="23" t="s">
        <v>302</v>
      </c>
      <c r="O59" s="2">
        <v>34</v>
      </c>
      <c r="P59" s="2">
        <v>6</v>
      </c>
      <c r="Q59" s="34" t="s">
        <v>37</v>
      </c>
      <c r="R59" s="34"/>
      <c r="S59" s="3">
        <v>28</v>
      </c>
      <c r="T59" s="3">
        <v>12</v>
      </c>
      <c r="U59" s="23" t="s">
        <v>68</v>
      </c>
      <c r="V59" s="142"/>
      <c r="W59" s="1">
        <v>42</v>
      </c>
      <c r="X59" s="1">
        <v>20</v>
      </c>
      <c r="Y59" s="34" t="s">
        <v>62</v>
      </c>
      <c r="Z59" s="34"/>
      <c r="AA59" s="3">
        <v>18</v>
      </c>
      <c r="AB59" s="3">
        <v>0</v>
      </c>
      <c r="AC59" s="23" t="s">
        <v>63</v>
      </c>
      <c r="AD59" s="23"/>
      <c r="AE59" s="1">
        <v>14</v>
      </c>
      <c r="AF59" s="1">
        <v>6</v>
      </c>
      <c r="AG59" s="34" t="s">
        <v>49</v>
      </c>
      <c r="AH59" s="34"/>
      <c r="AI59" s="3">
        <v>36</v>
      </c>
      <c r="AJ59" s="3">
        <v>14</v>
      </c>
      <c r="AK59" s="23" t="s">
        <v>27</v>
      </c>
      <c r="AL59" s="23"/>
      <c r="AM59" s="1">
        <v>28</v>
      </c>
      <c r="AN59" s="1">
        <v>7</v>
      </c>
      <c r="AO59" s="34" t="s">
        <v>51</v>
      </c>
      <c r="AP59" s="34"/>
      <c r="AQ59" s="3">
        <v>7</v>
      </c>
      <c r="AR59" s="3">
        <v>14</v>
      </c>
      <c r="AS59" s="23" t="s">
        <v>84</v>
      </c>
      <c r="AT59" s="23" t="s">
        <v>302</v>
      </c>
      <c r="AU59" s="1">
        <v>12</v>
      </c>
      <c r="AV59" s="1">
        <v>15</v>
      </c>
      <c r="AW59" s="3"/>
      <c r="AX59" s="3"/>
      <c r="AY59" s="3"/>
      <c r="AZ59" s="3"/>
      <c r="BA59" s="1"/>
      <c r="BB59" s="1"/>
      <c r="BC59" s="1"/>
      <c r="BD59" s="1"/>
      <c r="BE59" s="3"/>
      <c r="BF59" s="3"/>
      <c r="BG59" s="3"/>
      <c r="BH59" s="3"/>
    </row>
    <row r="60" spans="1:60" ht="12.75">
      <c r="A60" s="136">
        <v>1983</v>
      </c>
      <c r="B60" s="115"/>
      <c r="C60" s="14">
        <f t="shared" si="4"/>
        <v>169</v>
      </c>
      <c r="D60" s="56">
        <f t="shared" si="5"/>
        <v>92</v>
      </c>
      <c r="E60" s="23" t="s">
        <v>30</v>
      </c>
      <c r="F60" s="23" t="s">
        <v>302</v>
      </c>
      <c r="G60" s="1">
        <v>16</v>
      </c>
      <c r="H60" s="1">
        <v>8</v>
      </c>
      <c r="I60" s="34" t="s">
        <v>83</v>
      </c>
      <c r="J60" s="34" t="s">
        <v>302</v>
      </c>
      <c r="K60" s="3">
        <v>21</v>
      </c>
      <c r="L60" s="3">
        <v>7</v>
      </c>
      <c r="M60" s="23" t="s">
        <v>75</v>
      </c>
      <c r="N60" s="142" t="s">
        <v>302</v>
      </c>
      <c r="O60" s="2">
        <v>26</v>
      </c>
      <c r="P60" s="2">
        <v>6</v>
      </c>
      <c r="Q60" s="34" t="s">
        <v>37</v>
      </c>
      <c r="R60" s="34" t="s">
        <v>300</v>
      </c>
      <c r="S60" s="3">
        <v>21</v>
      </c>
      <c r="T60" s="3">
        <v>0</v>
      </c>
      <c r="U60" s="23" t="s">
        <v>68</v>
      </c>
      <c r="V60" s="142" t="s">
        <v>302</v>
      </c>
      <c r="W60" s="1">
        <v>34</v>
      </c>
      <c r="X60" s="1">
        <v>14</v>
      </c>
      <c r="Y60" s="34" t="s">
        <v>62</v>
      </c>
      <c r="Z60" s="34" t="s">
        <v>302</v>
      </c>
      <c r="AA60" s="3">
        <v>24</v>
      </c>
      <c r="AB60" s="3">
        <v>0</v>
      </c>
      <c r="AC60" s="23" t="s">
        <v>63</v>
      </c>
      <c r="AD60" s="23" t="s">
        <v>302</v>
      </c>
      <c r="AE60" s="1">
        <v>7</v>
      </c>
      <c r="AF60" s="1">
        <v>21</v>
      </c>
      <c r="AG60" s="34" t="s">
        <v>49</v>
      </c>
      <c r="AH60" s="34" t="s">
        <v>302</v>
      </c>
      <c r="AI60" s="3">
        <v>7</v>
      </c>
      <c r="AJ60" s="3">
        <v>6</v>
      </c>
      <c r="AK60" s="23" t="s">
        <v>27</v>
      </c>
      <c r="AL60" s="23" t="s">
        <v>302</v>
      </c>
      <c r="AM60" s="1">
        <v>6</v>
      </c>
      <c r="AN60" s="1">
        <v>28</v>
      </c>
      <c r="AO60" s="34" t="s">
        <v>51</v>
      </c>
      <c r="AP60" s="34" t="s">
        <v>302</v>
      </c>
      <c r="AQ60" s="3">
        <v>7</v>
      </c>
      <c r="AR60" s="3">
        <v>2</v>
      </c>
      <c r="AS60" s="1"/>
      <c r="AT60" s="1"/>
      <c r="AU60" s="1"/>
      <c r="AV60" s="1"/>
      <c r="AW60" s="3"/>
      <c r="AX60" s="3"/>
      <c r="AY60" s="3"/>
      <c r="AZ60" s="3"/>
      <c r="BA60" s="1"/>
      <c r="BB60" s="1"/>
      <c r="BC60" s="1"/>
      <c r="BD60" s="1"/>
      <c r="BE60" s="3"/>
      <c r="BF60" s="3"/>
      <c r="BG60" s="3"/>
      <c r="BH60" s="3"/>
    </row>
    <row r="61" spans="1:60" ht="12.75">
      <c r="A61" s="136">
        <v>1984</v>
      </c>
      <c r="B61" s="115"/>
      <c r="C61" s="14">
        <f t="shared" si="4"/>
        <v>167</v>
      </c>
      <c r="D61" s="56">
        <f t="shared" si="5"/>
        <v>151</v>
      </c>
      <c r="E61" s="1" t="s">
        <v>75</v>
      </c>
      <c r="F61" s="1"/>
      <c r="G61" s="1">
        <v>13</v>
      </c>
      <c r="H61" s="1">
        <v>18</v>
      </c>
      <c r="I61" s="3" t="s">
        <v>83</v>
      </c>
      <c r="J61" s="3"/>
      <c r="K61" s="3">
        <v>0</v>
      </c>
      <c r="L61" s="3">
        <v>20</v>
      </c>
      <c r="M61" s="1" t="s">
        <v>30</v>
      </c>
      <c r="N61" s="1"/>
      <c r="O61" s="2">
        <v>19</v>
      </c>
      <c r="P61" s="2">
        <v>8</v>
      </c>
      <c r="Q61" s="3" t="s">
        <v>62</v>
      </c>
      <c r="R61" s="3"/>
      <c r="S61" s="3">
        <v>18</v>
      </c>
      <c r="T61" s="3">
        <v>9</v>
      </c>
      <c r="U61" s="1" t="s">
        <v>49</v>
      </c>
      <c r="V61" s="1"/>
      <c r="W61" s="1">
        <v>28</v>
      </c>
      <c r="X61" s="1">
        <v>20</v>
      </c>
      <c r="Y61" s="3" t="s">
        <v>27</v>
      </c>
      <c r="Z61" s="3"/>
      <c r="AA61" s="3">
        <v>21</v>
      </c>
      <c r="AB61" s="3">
        <v>6</v>
      </c>
      <c r="AC61" s="1" t="s">
        <v>51</v>
      </c>
      <c r="AD61" s="1"/>
      <c r="AE61" s="1">
        <v>6</v>
      </c>
      <c r="AF61" s="1">
        <v>7</v>
      </c>
      <c r="AG61" s="3" t="s">
        <v>63</v>
      </c>
      <c r="AH61" s="3"/>
      <c r="AI61" s="3">
        <v>14</v>
      </c>
      <c r="AJ61" s="3">
        <v>29</v>
      </c>
      <c r="AK61" s="1" t="s">
        <v>31</v>
      </c>
      <c r="AL61" s="1"/>
      <c r="AM61" s="1">
        <v>26</v>
      </c>
      <c r="AN61" s="1">
        <v>22</v>
      </c>
      <c r="AO61" s="3" t="s">
        <v>68</v>
      </c>
      <c r="AP61" s="3"/>
      <c r="AQ61" s="3">
        <v>22</v>
      </c>
      <c r="AR61" s="3">
        <v>12</v>
      </c>
      <c r="AS61" s="1"/>
      <c r="AT61" s="1"/>
      <c r="AU61" s="1"/>
      <c r="AV61" s="1"/>
      <c r="AW61" s="3"/>
      <c r="AX61" s="3"/>
      <c r="AY61" s="3"/>
      <c r="AZ61" s="3"/>
      <c r="BA61" s="1"/>
      <c r="BB61" s="1"/>
      <c r="BC61" s="1"/>
      <c r="BD61" s="1"/>
      <c r="BE61" s="3"/>
      <c r="BF61" s="3"/>
      <c r="BG61" s="3"/>
      <c r="BH61" s="3"/>
    </row>
    <row r="62" spans="1:60" ht="12.75">
      <c r="A62" s="136">
        <v>1985</v>
      </c>
      <c r="B62" s="115"/>
      <c r="C62" s="14">
        <f t="shared" si="4"/>
        <v>217</v>
      </c>
      <c r="D62" s="56">
        <f t="shared" si="5"/>
        <v>102</v>
      </c>
      <c r="E62" s="1" t="s">
        <v>75</v>
      </c>
      <c r="F62" s="1"/>
      <c r="G62" s="1">
        <v>41</v>
      </c>
      <c r="H62" s="1">
        <v>0</v>
      </c>
      <c r="I62" s="3" t="s">
        <v>83</v>
      </c>
      <c r="J62" s="3"/>
      <c r="K62" s="3">
        <v>0</v>
      </c>
      <c r="L62" s="3">
        <v>7</v>
      </c>
      <c r="M62" s="1" t="s">
        <v>30</v>
      </c>
      <c r="N62" s="1"/>
      <c r="O62" s="2">
        <v>30</v>
      </c>
      <c r="P62" s="2">
        <v>14</v>
      </c>
      <c r="Q62" s="3" t="s">
        <v>62</v>
      </c>
      <c r="R62" s="3"/>
      <c r="S62" s="3">
        <v>2</v>
      </c>
      <c r="T62" s="3">
        <v>0</v>
      </c>
      <c r="U62" s="1" t="s">
        <v>49</v>
      </c>
      <c r="V62" s="1"/>
      <c r="W62" s="1">
        <v>28</v>
      </c>
      <c r="X62" s="1">
        <v>14</v>
      </c>
      <c r="Y62" s="3" t="s">
        <v>27</v>
      </c>
      <c r="Z62" s="3"/>
      <c r="AA62" s="3">
        <v>24</v>
      </c>
      <c r="AB62" s="3">
        <v>0</v>
      </c>
      <c r="AC62" s="1" t="s">
        <v>51</v>
      </c>
      <c r="AD62" s="1"/>
      <c r="AE62" s="1">
        <v>12</v>
      </c>
      <c r="AF62" s="1">
        <v>7</v>
      </c>
      <c r="AG62" s="3" t="s">
        <v>63</v>
      </c>
      <c r="AH62" s="3"/>
      <c r="AI62" s="3">
        <v>0</v>
      </c>
      <c r="AJ62" s="3">
        <v>3</v>
      </c>
      <c r="AK62" s="1" t="s">
        <v>31</v>
      </c>
      <c r="AL62" s="1"/>
      <c r="AM62" s="1">
        <v>26</v>
      </c>
      <c r="AN62" s="1">
        <v>22</v>
      </c>
      <c r="AO62" s="3" t="s">
        <v>68</v>
      </c>
      <c r="AP62" s="3"/>
      <c r="AQ62" s="3">
        <v>40</v>
      </c>
      <c r="AR62" s="3">
        <v>7</v>
      </c>
      <c r="AS62" s="1" t="s">
        <v>80</v>
      </c>
      <c r="AT62" s="1"/>
      <c r="AU62" s="1">
        <v>14</v>
      </c>
      <c r="AV62" s="1">
        <v>28</v>
      </c>
      <c r="AW62" s="3"/>
      <c r="AX62" s="3"/>
      <c r="AY62" s="3"/>
      <c r="AZ62" s="3"/>
      <c r="BA62" s="1"/>
      <c r="BB62" s="1"/>
      <c r="BC62" s="1"/>
      <c r="BD62" s="1"/>
      <c r="BE62" s="3"/>
      <c r="BF62" s="3"/>
      <c r="BG62" s="3"/>
      <c r="BH62" s="3"/>
    </row>
    <row r="63" spans="1:60" ht="12.75">
      <c r="A63" s="136">
        <v>1986</v>
      </c>
      <c r="B63" s="115"/>
      <c r="C63" s="14">
        <f t="shared" si="4"/>
        <v>182</v>
      </c>
      <c r="D63" s="56">
        <f t="shared" si="5"/>
        <v>150</v>
      </c>
      <c r="E63" s="1" t="s">
        <v>75</v>
      </c>
      <c r="F63" s="1"/>
      <c r="G63" s="1">
        <v>28</v>
      </c>
      <c r="H63" s="1">
        <v>6</v>
      </c>
      <c r="I63" s="3" t="s">
        <v>83</v>
      </c>
      <c r="J63" s="3"/>
      <c r="K63" s="3">
        <v>30</v>
      </c>
      <c r="L63" s="3">
        <v>13</v>
      </c>
      <c r="M63" s="1" t="s">
        <v>30</v>
      </c>
      <c r="N63" s="1"/>
      <c r="O63" s="2">
        <v>16</v>
      </c>
      <c r="P63" s="2">
        <v>16</v>
      </c>
      <c r="Q63" s="3" t="s">
        <v>62</v>
      </c>
      <c r="R63" s="3"/>
      <c r="S63" s="3">
        <v>21</v>
      </c>
      <c r="T63" s="3">
        <v>14</v>
      </c>
      <c r="U63" s="1" t="s">
        <v>49</v>
      </c>
      <c r="V63" s="1"/>
      <c r="W63" s="1">
        <v>13</v>
      </c>
      <c r="X63" s="1">
        <v>6</v>
      </c>
      <c r="Y63" s="3" t="s">
        <v>27</v>
      </c>
      <c r="Z63" s="3"/>
      <c r="AA63" s="3">
        <v>0</v>
      </c>
      <c r="AB63" s="3">
        <v>16</v>
      </c>
      <c r="AC63" s="1" t="s">
        <v>65</v>
      </c>
      <c r="AD63" s="1"/>
      <c r="AE63" s="1">
        <v>14</v>
      </c>
      <c r="AF63" s="1">
        <v>30</v>
      </c>
      <c r="AG63" s="3" t="s">
        <v>54</v>
      </c>
      <c r="AH63" s="3"/>
      <c r="AI63" s="3">
        <v>16</v>
      </c>
      <c r="AJ63" s="3">
        <v>8</v>
      </c>
      <c r="AK63" s="1" t="s">
        <v>31</v>
      </c>
      <c r="AL63" s="1"/>
      <c r="AM63" s="1">
        <v>17</v>
      </c>
      <c r="AN63" s="1">
        <v>20</v>
      </c>
      <c r="AO63" s="3" t="s">
        <v>68</v>
      </c>
      <c r="AP63" s="3"/>
      <c r="AQ63" s="3">
        <v>14</v>
      </c>
      <c r="AR63" s="3">
        <v>6</v>
      </c>
      <c r="AS63" s="1" t="s">
        <v>63</v>
      </c>
      <c r="AT63" s="1"/>
      <c r="AU63" s="1">
        <v>13</v>
      </c>
      <c r="AV63" s="1">
        <v>15</v>
      </c>
      <c r="AW63" s="3"/>
      <c r="AX63" s="3"/>
      <c r="AY63" s="3"/>
      <c r="AZ63" s="3"/>
      <c r="BA63" s="1"/>
      <c r="BB63" s="1"/>
      <c r="BC63" s="1"/>
      <c r="BD63" s="1"/>
      <c r="BE63" s="3"/>
      <c r="BF63" s="3"/>
      <c r="BG63" s="3"/>
      <c r="BH63" s="3"/>
    </row>
    <row r="64" spans="1:60" ht="12.75">
      <c r="A64" s="136">
        <v>1987</v>
      </c>
      <c r="B64" s="115"/>
      <c r="C64" s="14">
        <f t="shared" si="4"/>
        <v>177</v>
      </c>
      <c r="D64" s="56">
        <f t="shared" si="5"/>
        <v>117</v>
      </c>
      <c r="E64" s="1" t="s">
        <v>83</v>
      </c>
      <c r="F64" s="1"/>
      <c r="G64" s="1">
        <v>25</v>
      </c>
      <c r="H64" s="1">
        <v>0</v>
      </c>
      <c r="I64" s="3" t="s">
        <v>54</v>
      </c>
      <c r="J64" s="3"/>
      <c r="K64" s="3">
        <v>21</v>
      </c>
      <c r="L64" s="3">
        <v>14</v>
      </c>
      <c r="M64" s="1" t="s">
        <v>75</v>
      </c>
      <c r="N64" s="1"/>
      <c r="O64" s="2">
        <v>24</v>
      </c>
      <c r="P64" s="2">
        <v>6</v>
      </c>
      <c r="Q64" s="3" t="s">
        <v>30</v>
      </c>
      <c r="R64" s="3"/>
      <c r="S64" s="3">
        <v>0</v>
      </c>
      <c r="T64" s="3">
        <v>7</v>
      </c>
      <c r="U64" s="1" t="s">
        <v>49</v>
      </c>
      <c r="V64" s="1"/>
      <c r="W64" s="1">
        <v>19</v>
      </c>
      <c r="X64" s="1">
        <v>12</v>
      </c>
      <c r="Y64" s="3" t="s">
        <v>62</v>
      </c>
      <c r="Z64" s="3"/>
      <c r="AA64" s="3">
        <v>14</v>
      </c>
      <c r="AB64" s="3">
        <v>13</v>
      </c>
      <c r="AC64" s="1" t="s">
        <v>68</v>
      </c>
      <c r="AD64" s="1"/>
      <c r="AE64" s="1">
        <v>7</v>
      </c>
      <c r="AF64" s="1">
        <v>41</v>
      </c>
      <c r="AG64" s="3" t="s">
        <v>65</v>
      </c>
      <c r="AH64" s="3"/>
      <c r="AI64" s="3">
        <v>25</v>
      </c>
      <c r="AJ64" s="3">
        <v>7</v>
      </c>
      <c r="AK64" s="1" t="s">
        <v>31</v>
      </c>
      <c r="AL64" s="1"/>
      <c r="AM64" s="1">
        <v>0</v>
      </c>
      <c r="AN64" s="1">
        <v>7</v>
      </c>
      <c r="AO64" s="3" t="s">
        <v>27</v>
      </c>
      <c r="AP64" s="3"/>
      <c r="AQ64" s="3">
        <v>14</v>
      </c>
      <c r="AR64" s="3">
        <v>7</v>
      </c>
      <c r="AS64" s="1" t="s">
        <v>68</v>
      </c>
      <c r="AT64" s="1"/>
      <c r="AU64" s="1">
        <v>26</v>
      </c>
      <c r="AV64" s="1">
        <v>0</v>
      </c>
      <c r="AW64" s="3" t="s">
        <v>76</v>
      </c>
      <c r="AX64" s="3"/>
      <c r="AY64" s="3">
        <v>2</v>
      </c>
      <c r="AZ64" s="3">
        <v>3</v>
      </c>
      <c r="BA64" s="1"/>
      <c r="BB64" s="1"/>
      <c r="BC64" s="1"/>
      <c r="BD64" s="1"/>
      <c r="BE64" s="3"/>
      <c r="BF64" s="3"/>
      <c r="BG64" s="3"/>
      <c r="BH64" s="3"/>
    </row>
    <row r="65" spans="1:60" ht="12.75">
      <c r="A65" s="136">
        <v>1988</v>
      </c>
      <c r="B65" s="115"/>
      <c r="C65" s="14">
        <f>G65+K65+O65+S65+W65+AA65+AE65+AI65+AM65+AQ65+AY65+BC65+AU65+BG65</f>
        <v>324</v>
      </c>
      <c r="D65" s="56">
        <f>H65+L65+P65+T65+X65+AB65+AF65+AJ65+AN65+AR65+AZ65+BD65+AV65+BH65</f>
        <v>95</v>
      </c>
      <c r="E65" s="1" t="s">
        <v>83</v>
      </c>
      <c r="F65" s="1"/>
      <c r="G65" s="1">
        <v>20</v>
      </c>
      <c r="H65" s="1">
        <v>19</v>
      </c>
      <c r="I65" s="3" t="s">
        <v>54</v>
      </c>
      <c r="J65" s="3"/>
      <c r="K65" s="3">
        <v>21</v>
      </c>
      <c r="L65" s="3">
        <v>0</v>
      </c>
      <c r="M65" s="1" t="s">
        <v>75</v>
      </c>
      <c r="N65" s="1"/>
      <c r="O65" s="2">
        <v>44</v>
      </c>
      <c r="P65" s="2">
        <v>6</v>
      </c>
      <c r="Q65" s="3" t="s">
        <v>30</v>
      </c>
      <c r="R65" s="3"/>
      <c r="S65" s="3">
        <v>26</v>
      </c>
      <c r="T65" s="3">
        <v>7</v>
      </c>
      <c r="U65" s="1" t="s">
        <v>18</v>
      </c>
      <c r="V65" s="1"/>
      <c r="W65" s="1">
        <v>21</v>
      </c>
      <c r="X65" s="1">
        <v>6</v>
      </c>
      <c r="Y65" s="3" t="s">
        <v>62</v>
      </c>
      <c r="Z65" s="3"/>
      <c r="AA65" s="3">
        <v>28</v>
      </c>
      <c r="AB65" s="3">
        <v>0</v>
      </c>
      <c r="AC65" s="1" t="s">
        <v>68</v>
      </c>
      <c r="AD65" s="1"/>
      <c r="AE65" s="1">
        <v>35</v>
      </c>
      <c r="AF65" s="1">
        <v>0</v>
      </c>
      <c r="AG65" s="3" t="s">
        <v>65</v>
      </c>
      <c r="AH65" s="3"/>
      <c r="AI65" s="3">
        <v>14</v>
      </c>
      <c r="AJ65" s="3">
        <v>0</v>
      </c>
      <c r="AK65" s="1" t="s">
        <v>31</v>
      </c>
      <c r="AL65" s="1"/>
      <c r="AM65" s="1">
        <v>34</v>
      </c>
      <c r="AN65" s="1">
        <v>8</v>
      </c>
      <c r="AO65" s="3" t="s">
        <v>27</v>
      </c>
      <c r="AP65" s="3"/>
      <c r="AQ65" s="3">
        <v>28</v>
      </c>
      <c r="AR65" s="3">
        <v>12</v>
      </c>
      <c r="AS65" s="116" t="s">
        <v>62</v>
      </c>
      <c r="AT65" s="116"/>
      <c r="AU65" s="74">
        <v>27</v>
      </c>
      <c r="AV65" s="74">
        <v>7</v>
      </c>
      <c r="AW65" s="3" t="s">
        <v>76</v>
      </c>
      <c r="AX65" s="3"/>
      <c r="AY65" s="3">
        <v>13</v>
      </c>
      <c r="AZ65" s="3">
        <v>0</v>
      </c>
      <c r="BA65" s="1" t="s">
        <v>79</v>
      </c>
      <c r="BB65" s="1"/>
      <c r="BC65" s="1">
        <v>13</v>
      </c>
      <c r="BD65" s="1">
        <v>30</v>
      </c>
      <c r="BE65" s="3"/>
      <c r="BF65" s="3"/>
      <c r="BG65" s="3"/>
      <c r="BH65" s="3"/>
    </row>
    <row r="66" spans="1:60" ht="12.75">
      <c r="A66" s="136">
        <v>1989</v>
      </c>
      <c r="B66" s="115"/>
      <c r="C66" s="14">
        <f aca="true" t="shared" si="6" ref="C66:C84">G66+K66+O66+S66+W66+AA66+AE66+AI66+AM66+AQ66+AU66+AY66+BC66+BG66</f>
        <v>221</v>
      </c>
      <c r="D66" s="56">
        <f aca="true" t="shared" si="7" ref="D66:D84">H66+L66+P66+T66+X66+AB66+AF66+AJ66+AN66+AR66+AV66+AZ66+BD66+BH66</f>
        <v>136</v>
      </c>
      <c r="E66" s="1" t="s">
        <v>83</v>
      </c>
      <c r="F66" s="1"/>
      <c r="G66" s="1">
        <v>15</v>
      </c>
      <c r="H66" s="1">
        <v>14</v>
      </c>
      <c r="I66" s="3" t="s">
        <v>54</v>
      </c>
      <c r="J66" s="3"/>
      <c r="K66" s="3">
        <v>45</v>
      </c>
      <c r="L66" s="3">
        <v>7</v>
      </c>
      <c r="M66" s="1" t="s">
        <v>75</v>
      </c>
      <c r="N66" s="1"/>
      <c r="O66" s="2">
        <v>28</v>
      </c>
      <c r="P66" s="2">
        <v>6</v>
      </c>
      <c r="Q66" s="3" t="s">
        <v>30</v>
      </c>
      <c r="R66" s="3"/>
      <c r="S66" s="3">
        <v>7</v>
      </c>
      <c r="T66" s="3">
        <v>0</v>
      </c>
      <c r="U66" s="1" t="s">
        <v>85</v>
      </c>
      <c r="V66" s="1"/>
      <c r="W66" s="1">
        <v>7</v>
      </c>
      <c r="X66" s="1">
        <v>28</v>
      </c>
      <c r="Y66" s="3" t="s">
        <v>62</v>
      </c>
      <c r="Z66" s="3"/>
      <c r="AA66" s="3">
        <v>14</v>
      </c>
      <c r="AB66" s="3">
        <v>0</v>
      </c>
      <c r="AC66" s="1" t="s">
        <v>68</v>
      </c>
      <c r="AD66" s="1"/>
      <c r="AE66" s="1">
        <v>21</v>
      </c>
      <c r="AF66" s="1">
        <v>13</v>
      </c>
      <c r="AG66" s="3" t="s">
        <v>65</v>
      </c>
      <c r="AH66" s="3"/>
      <c r="AI66" s="3">
        <v>21</v>
      </c>
      <c r="AJ66" s="3">
        <v>20</v>
      </c>
      <c r="AK66" s="1" t="s">
        <v>31</v>
      </c>
      <c r="AL66" s="1"/>
      <c r="AM66" s="1">
        <v>21</v>
      </c>
      <c r="AN66" s="1">
        <v>19</v>
      </c>
      <c r="AO66" s="3" t="s">
        <v>27</v>
      </c>
      <c r="AP66" s="3"/>
      <c r="AQ66" s="3">
        <v>35</v>
      </c>
      <c r="AR66" s="3">
        <v>0</v>
      </c>
      <c r="AS66" s="1" t="s">
        <v>76</v>
      </c>
      <c r="AT66" s="1"/>
      <c r="AU66" s="1">
        <v>7</v>
      </c>
      <c r="AV66" s="1">
        <v>29</v>
      </c>
      <c r="AW66" s="3"/>
      <c r="AX66" s="3"/>
      <c r="AY66" s="3"/>
      <c r="AZ66" s="3"/>
      <c r="BA66" s="1"/>
      <c r="BB66" s="1"/>
      <c r="BC66" s="1"/>
      <c r="BD66" s="1"/>
      <c r="BE66" s="3"/>
      <c r="BF66" s="3"/>
      <c r="BG66" s="3"/>
      <c r="BH66" s="3"/>
    </row>
    <row r="67" spans="1:60" ht="12.75">
      <c r="A67" s="136">
        <v>1990</v>
      </c>
      <c r="B67" s="115"/>
      <c r="C67" s="14">
        <f t="shared" si="6"/>
        <v>222</v>
      </c>
      <c r="D67" s="56">
        <f t="shared" si="7"/>
        <v>172</v>
      </c>
      <c r="E67" s="1" t="s">
        <v>83</v>
      </c>
      <c r="F67" s="1"/>
      <c r="G67" s="1">
        <v>10</v>
      </c>
      <c r="H67" s="1">
        <v>7</v>
      </c>
      <c r="I67" s="3" t="s">
        <v>23</v>
      </c>
      <c r="J67" s="3"/>
      <c r="K67" s="3">
        <v>29</v>
      </c>
      <c r="L67" s="3">
        <v>8</v>
      </c>
      <c r="M67" s="1" t="s">
        <v>86</v>
      </c>
      <c r="N67" s="1"/>
      <c r="O67" s="2">
        <v>21</v>
      </c>
      <c r="P67" s="2">
        <v>18</v>
      </c>
      <c r="Q67" s="3" t="s">
        <v>30</v>
      </c>
      <c r="R67" s="3"/>
      <c r="S67" s="3">
        <v>27</v>
      </c>
      <c r="T67" s="3">
        <v>13</v>
      </c>
      <c r="U67" s="1" t="s">
        <v>85</v>
      </c>
      <c r="V67" s="1"/>
      <c r="W67" s="1">
        <v>6</v>
      </c>
      <c r="X67" s="1">
        <v>28</v>
      </c>
      <c r="Y67" s="3" t="s">
        <v>62</v>
      </c>
      <c r="Z67" s="3"/>
      <c r="AA67" s="3">
        <v>41</v>
      </c>
      <c r="AB67" s="3">
        <v>6</v>
      </c>
      <c r="AC67" s="1" t="s">
        <v>68</v>
      </c>
      <c r="AD67" s="1"/>
      <c r="AE67" s="1">
        <v>7</v>
      </c>
      <c r="AF67" s="1">
        <v>0</v>
      </c>
      <c r="AG67" s="3" t="s">
        <v>65</v>
      </c>
      <c r="AH67" s="3"/>
      <c r="AI67" s="3">
        <v>18</v>
      </c>
      <c r="AJ67" s="3">
        <v>40</v>
      </c>
      <c r="AK67" s="1" t="s">
        <v>31</v>
      </c>
      <c r="AL67" s="1"/>
      <c r="AM67" s="1">
        <v>32</v>
      </c>
      <c r="AN67" s="1">
        <v>8</v>
      </c>
      <c r="AO67" s="3" t="s">
        <v>27</v>
      </c>
      <c r="AP67" s="3"/>
      <c r="AQ67" s="3">
        <v>7</v>
      </c>
      <c r="AR67" s="3">
        <v>3</v>
      </c>
      <c r="AS67" s="1" t="s">
        <v>76</v>
      </c>
      <c r="AT67" s="1"/>
      <c r="AU67" s="1">
        <v>9</v>
      </c>
      <c r="AV67" s="1">
        <v>7</v>
      </c>
      <c r="AW67" s="3" t="s">
        <v>63</v>
      </c>
      <c r="AX67" s="3"/>
      <c r="AY67" s="3">
        <v>15</v>
      </c>
      <c r="AZ67" s="3">
        <v>34</v>
      </c>
      <c r="BA67" s="1"/>
      <c r="BB67" s="1"/>
      <c r="BC67" s="1"/>
      <c r="BD67" s="1"/>
      <c r="BE67" s="3"/>
      <c r="BF67" s="3"/>
      <c r="BG67" s="3"/>
      <c r="BH67" s="3"/>
    </row>
    <row r="68" spans="1:60" ht="12.75">
      <c r="A68" s="136">
        <v>1991</v>
      </c>
      <c r="B68" s="115"/>
      <c r="C68" s="14">
        <f t="shared" si="6"/>
        <v>228</v>
      </c>
      <c r="D68" s="56">
        <f t="shared" si="7"/>
        <v>84</v>
      </c>
      <c r="E68" s="1" t="s">
        <v>83</v>
      </c>
      <c r="F68" s="1"/>
      <c r="G68" s="1">
        <v>26</v>
      </c>
      <c r="H68" s="1">
        <v>13</v>
      </c>
      <c r="I68" s="3" t="s">
        <v>23</v>
      </c>
      <c r="J68" s="3"/>
      <c r="K68" s="3">
        <v>36</v>
      </c>
      <c r="L68" s="3">
        <v>20</v>
      </c>
      <c r="M68" s="1" t="s">
        <v>85</v>
      </c>
      <c r="N68" s="1"/>
      <c r="O68" s="2">
        <v>14</v>
      </c>
      <c r="P68" s="2">
        <v>0</v>
      </c>
      <c r="Q68" s="3" t="s">
        <v>30</v>
      </c>
      <c r="R68" s="3"/>
      <c r="S68" s="3">
        <v>20</v>
      </c>
      <c r="T68" s="3">
        <v>6</v>
      </c>
      <c r="U68" s="1" t="s">
        <v>31</v>
      </c>
      <c r="V68" s="1"/>
      <c r="W68" s="1">
        <v>38</v>
      </c>
      <c r="X68" s="1">
        <v>0</v>
      </c>
      <c r="Y68" s="3" t="s">
        <v>62</v>
      </c>
      <c r="Z68" s="3"/>
      <c r="AA68" s="3">
        <v>9</v>
      </c>
      <c r="AB68" s="3">
        <v>14</v>
      </c>
      <c r="AC68" s="1" t="s">
        <v>68</v>
      </c>
      <c r="AD68" s="1"/>
      <c r="AE68" s="1">
        <v>46</v>
      </c>
      <c r="AF68" s="1">
        <v>7</v>
      </c>
      <c r="AG68" s="3" t="s">
        <v>86</v>
      </c>
      <c r="AH68" s="3"/>
      <c r="AI68" s="3">
        <v>18</v>
      </c>
      <c r="AJ68" s="3">
        <v>0</v>
      </c>
      <c r="AK68" s="1" t="s">
        <v>65</v>
      </c>
      <c r="AL68" s="1"/>
      <c r="AM68" s="1">
        <v>0</v>
      </c>
      <c r="AN68" s="1">
        <v>3</v>
      </c>
      <c r="AO68" s="3" t="s">
        <v>27</v>
      </c>
      <c r="AP68" s="3"/>
      <c r="AQ68" s="3">
        <v>21</v>
      </c>
      <c r="AR68" s="3">
        <v>0</v>
      </c>
      <c r="AS68" s="1" t="s">
        <v>63</v>
      </c>
      <c r="AT68" s="1"/>
      <c r="AU68" s="1">
        <v>0</v>
      </c>
      <c r="AV68" s="1">
        <v>21</v>
      </c>
      <c r="AW68" s="3"/>
      <c r="AX68" s="3"/>
      <c r="AY68" s="3"/>
      <c r="AZ68" s="3"/>
      <c r="BA68" s="1"/>
      <c r="BB68" s="1"/>
      <c r="BC68" s="1"/>
      <c r="BD68" s="1"/>
      <c r="BE68" s="3"/>
      <c r="BF68" s="3"/>
      <c r="BG68" s="3"/>
      <c r="BH68" s="3"/>
    </row>
    <row r="69" spans="1:60" ht="12.75">
      <c r="A69" s="136">
        <v>1992</v>
      </c>
      <c r="B69" s="115"/>
      <c r="C69" s="14">
        <f t="shared" si="6"/>
        <v>232</v>
      </c>
      <c r="D69" s="56">
        <f t="shared" si="7"/>
        <v>219</v>
      </c>
      <c r="E69" s="1" t="s">
        <v>83</v>
      </c>
      <c r="F69" s="1"/>
      <c r="G69" s="1">
        <v>21</v>
      </c>
      <c r="H69" s="1">
        <v>14</v>
      </c>
      <c r="I69" s="3" t="s">
        <v>23</v>
      </c>
      <c r="J69" s="3"/>
      <c r="K69" s="3">
        <v>26</v>
      </c>
      <c r="L69" s="3">
        <v>16</v>
      </c>
      <c r="M69" s="1" t="s">
        <v>85</v>
      </c>
      <c r="N69" s="1"/>
      <c r="O69" s="2">
        <v>6</v>
      </c>
      <c r="P69" s="2">
        <v>17</v>
      </c>
      <c r="Q69" s="3" t="s">
        <v>30</v>
      </c>
      <c r="R69" s="3"/>
      <c r="S69" s="3">
        <v>34</v>
      </c>
      <c r="T69" s="3">
        <v>19</v>
      </c>
      <c r="U69" s="1" t="s">
        <v>31</v>
      </c>
      <c r="V69" s="1"/>
      <c r="W69" s="1">
        <v>14</v>
      </c>
      <c r="X69" s="1">
        <v>19</v>
      </c>
      <c r="Y69" s="3" t="s">
        <v>62</v>
      </c>
      <c r="Z69" s="3"/>
      <c r="AA69" s="3">
        <v>16</v>
      </c>
      <c r="AB69" s="3">
        <v>0</v>
      </c>
      <c r="AC69" s="1" t="s">
        <v>68</v>
      </c>
      <c r="AD69" s="1"/>
      <c r="AE69" s="1">
        <v>31</v>
      </c>
      <c r="AF69" s="1">
        <v>13</v>
      </c>
      <c r="AG69" s="3" t="s">
        <v>51</v>
      </c>
      <c r="AH69" s="3"/>
      <c r="AI69" s="3">
        <v>7</v>
      </c>
      <c r="AJ69" s="3">
        <v>12</v>
      </c>
      <c r="AK69" s="1" t="s">
        <v>65</v>
      </c>
      <c r="AL69" s="1"/>
      <c r="AM69" s="1">
        <v>13</v>
      </c>
      <c r="AN69" s="1">
        <v>26</v>
      </c>
      <c r="AO69" s="3" t="s">
        <v>27</v>
      </c>
      <c r="AP69" s="3"/>
      <c r="AQ69" s="3">
        <v>12</v>
      </c>
      <c r="AR69" s="3">
        <v>13</v>
      </c>
      <c r="AS69" s="1" t="s">
        <v>63</v>
      </c>
      <c r="AT69" s="1"/>
      <c r="AU69" s="1">
        <v>14</v>
      </c>
      <c r="AV69" s="1">
        <v>7</v>
      </c>
      <c r="AW69" s="3" t="s">
        <v>51</v>
      </c>
      <c r="AX69" s="3"/>
      <c r="AY69" s="3">
        <v>23</v>
      </c>
      <c r="AZ69" s="3">
        <v>21</v>
      </c>
      <c r="BA69" s="1" t="s">
        <v>87</v>
      </c>
      <c r="BB69" s="1"/>
      <c r="BC69" s="1">
        <v>15</v>
      </c>
      <c r="BD69" s="1">
        <v>42</v>
      </c>
      <c r="BE69" s="3"/>
      <c r="BF69" s="3"/>
      <c r="BG69" s="3"/>
      <c r="BH69" s="3"/>
    </row>
    <row r="70" spans="1:60" ht="12.75">
      <c r="A70" s="136">
        <v>1993</v>
      </c>
      <c r="B70" s="115"/>
      <c r="C70" s="14">
        <f t="shared" si="6"/>
        <v>291</v>
      </c>
      <c r="D70" s="56">
        <f t="shared" si="7"/>
        <v>110</v>
      </c>
      <c r="E70" s="1" t="s">
        <v>83</v>
      </c>
      <c r="F70" s="1"/>
      <c r="G70" s="1">
        <v>20</v>
      </c>
      <c r="H70" s="1">
        <v>3</v>
      </c>
      <c r="I70" s="3" t="s">
        <v>23</v>
      </c>
      <c r="J70" s="3"/>
      <c r="K70" s="3">
        <v>21</v>
      </c>
      <c r="L70" s="3">
        <v>26</v>
      </c>
      <c r="M70" s="1" t="s">
        <v>85</v>
      </c>
      <c r="N70" s="1"/>
      <c r="O70" s="2">
        <v>21</v>
      </c>
      <c r="P70" s="2">
        <v>0</v>
      </c>
      <c r="Q70" s="3" t="s">
        <v>30</v>
      </c>
      <c r="R70" s="3"/>
      <c r="S70" s="3">
        <v>20</v>
      </c>
      <c r="T70" s="3">
        <v>0</v>
      </c>
      <c r="U70" s="1" t="s">
        <v>31</v>
      </c>
      <c r="V70" s="1"/>
      <c r="W70" s="1">
        <v>15</v>
      </c>
      <c r="X70" s="1">
        <v>20</v>
      </c>
      <c r="Y70" s="3" t="s">
        <v>62</v>
      </c>
      <c r="Z70" s="3"/>
      <c r="AA70" s="3">
        <v>43</v>
      </c>
      <c r="AB70" s="3">
        <v>12</v>
      </c>
      <c r="AC70" s="1" t="s">
        <v>68</v>
      </c>
      <c r="AD70" s="1"/>
      <c r="AE70" s="1">
        <v>41</v>
      </c>
      <c r="AF70" s="1">
        <v>0</v>
      </c>
      <c r="AG70" s="3" t="s">
        <v>51</v>
      </c>
      <c r="AH70" s="3"/>
      <c r="AI70" s="3">
        <v>14</v>
      </c>
      <c r="AJ70" s="3">
        <v>6</v>
      </c>
      <c r="AK70" s="1" t="s">
        <v>65</v>
      </c>
      <c r="AL70" s="1"/>
      <c r="AM70" s="1">
        <v>42</v>
      </c>
      <c r="AN70" s="1">
        <v>15</v>
      </c>
      <c r="AO70" s="3" t="s">
        <v>27</v>
      </c>
      <c r="AP70" s="3"/>
      <c r="AQ70" s="3">
        <v>28</v>
      </c>
      <c r="AR70" s="3">
        <v>6</v>
      </c>
      <c r="AS70" s="1" t="s">
        <v>51</v>
      </c>
      <c r="AT70" s="1"/>
      <c r="AU70" s="1">
        <v>14</v>
      </c>
      <c r="AV70" s="1">
        <v>8</v>
      </c>
      <c r="AW70" s="3" t="s">
        <v>63</v>
      </c>
      <c r="AX70" s="3"/>
      <c r="AY70" s="3">
        <v>12</v>
      </c>
      <c r="AZ70" s="3">
        <v>14</v>
      </c>
      <c r="BA70" s="1"/>
      <c r="BB70" s="1"/>
      <c r="BC70" s="1"/>
      <c r="BD70" s="1"/>
      <c r="BE70" s="3"/>
      <c r="BF70" s="3"/>
      <c r="BG70" s="3"/>
      <c r="BH70" s="3"/>
    </row>
    <row r="71" spans="1:60" ht="12.75">
      <c r="A71" s="136">
        <v>1994</v>
      </c>
      <c r="B71" s="115"/>
      <c r="C71" s="14">
        <f t="shared" si="6"/>
        <v>195</v>
      </c>
      <c r="D71" s="56">
        <f t="shared" si="7"/>
        <v>141</v>
      </c>
      <c r="E71" s="23" t="s">
        <v>37</v>
      </c>
      <c r="F71" s="23"/>
      <c r="G71" s="1">
        <v>21</v>
      </c>
      <c r="H71" s="1">
        <v>23</v>
      </c>
      <c r="I71" s="34" t="s">
        <v>62</v>
      </c>
      <c r="J71" s="34"/>
      <c r="K71" s="3">
        <v>14</v>
      </c>
      <c r="L71" s="3">
        <v>0</v>
      </c>
      <c r="M71" s="23" t="s">
        <v>85</v>
      </c>
      <c r="N71" s="23"/>
      <c r="O71" s="2">
        <v>27</v>
      </c>
      <c r="P71" s="2">
        <v>13</v>
      </c>
      <c r="Q71" s="34" t="s">
        <v>30</v>
      </c>
      <c r="R71" s="34"/>
      <c r="S71" s="3">
        <v>35</v>
      </c>
      <c r="T71" s="3">
        <v>6</v>
      </c>
      <c r="U71" s="23" t="s">
        <v>51</v>
      </c>
      <c r="V71" s="142"/>
      <c r="W71" s="1">
        <v>6</v>
      </c>
      <c r="X71" s="1">
        <v>0</v>
      </c>
      <c r="Y71" s="34" t="s">
        <v>63</v>
      </c>
      <c r="Z71" s="34"/>
      <c r="AA71" s="3">
        <v>10</v>
      </c>
      <c r="AB71" s="3">
        <v>0</v>
      </c>
      <c r="AC71" s="23" t="s">
        <v>31</v>
      </c>
      <c r="AD71" s="23"/>
      <c r="AE71" s="1">
        <v>13</v>
      </c>
      <c r="AF71" s="1">
        <v>26</v>
      </c>
      <c r="AG71" s="34" t="s">
        <v>23</v>
      </c>
      <c r="AH71" s="34"/>
      <c r="AI71" s="3">
        <v>0</v>
      </c>
      <c r="AJ71" s="3">
        <v>14</v>
      </c>
      <c r="AK71" s="23" t="s">
        <v>65</v>
      </c>
      <c r="AL71" s="23"/>
      <c r="AM71" s="1">
        <v>13</v>
      </c>
      <c r="AN71" s="1">
        <v>27</v>
      </c>
      <c r="AO71" s="34" t="s">
        <v>27</v>
      </c>
      <c r="AP71" s="34"/>
      <c r="AQ71" s="3">
        <v>14</v>
      </c>
      <c r="AR71" s="3">
        <v>0</v>
      </c>
      <c r="AS71" s="23" t="s">
        <v>51</v>
      </c>
      <c r="AT71" s="23"/>
      <c r="AU71" s="1">
        <v>13</v>
      </c>
      <c r="AV71" s="1">
        <v>12</v>
      </c>
      <c r="AW71" s="34" t="s">
        <v>63</v>
      </c>
      <c r="AX71" s="34"/>
      <c r="AY71" s="3">
        <v>9</v>
      </c>
      <c r="AZ71" s="3">
        <v>0</v>
      </c>
      <c r="BA71" s="23" t="s">
        <v>88</v>
      </c>
      <c r="BB71" s="23"/>
      <c r="BC71" s="1">
        <v>13</v>
      </c>
      <c r="BD71" s="1">
        <v>8</v>
      </c>
      <c r="BE71" s="34" t="s">
        <v>89</v>
      </c>
      <c r="BF71" s="34"/>
      <c r="BG71" s="3">
        <v>7</v>
      </c>
      <c r="BH71" s="3">
        <v>12</v>
      </c>
    </row>
    <row r="72" spans="1:60" ht="12.75">
      <c r="A72" s="136">
        <v>1995</v>
      </c>
      <c r="B72" s="115"/>
      <c r="C72" s="14">
        <f t="shared" si="6"/>
        <v>286</v>
      </c>
      <c r="D72" s="56">
        <f t="shared" si="7"/>
        <v>149</v>
      </c>
      <c r="E72" s="1" t="s">
        <v>37</v>
      </c>
      <c r="F72" s="1"/>
      <c r="G72" s="1">
        <v>13</v>
      </c>
      <c r="H72" s="1">
        <v>7</v>
      </c>
      <c r="I72" s="3" t="s">
        <v>62</v>
      </c>
      <c r="J72" s="3"/>
      <c r="K72" s="3">
        <v>34</v>
      </c>
      <c r="L72" s="3">
        <v>14</v>
      </c>
      <c r="M72" s="1" t="s">
        <v>85</v>
      </c>
      <c r="N72" s="1"/>
      <c r="O72" s="2">
        <v>23</v>
      </c>
      <c r="P72" s="2">
        <v>33</v>
      </c>
      <c r="Q72" s="3" t="s">
        <v>30</v>
      </c>
      <c r="R72" s="3"/>
      <c r="S72" s="3">
        <v>47</v>
      </c>
      <c r="T72" s="3">
        <v>6</v>
      </c>
      <c r="U72" s="1" t="s">
        <v>51</v>
      </c>
      <c r="V72" s="1"/>
      <c r="W72" s="1">
        <v>21</v>
      </c>
      <c r="X72" s="1">
        <v>7</v>
      </c>
      <c r="Y72" s="3" t="s">
        <v>63</v>
      </c>
      <c r="Z72" s="3"/>
      <c r="AA72" s="3">
        <v>13</v>
      </c>
      <c r="AB72" s="3">
        <v>31</v>
      </c>
      <c r="AC72" s="1" t="s">
        <v>31</v>
      </c>
      <c r="AD72" s="1"/>
      <c r="AE72" s="1">
        <v>27</v>
      </c>
      <c r="AF72" s="1">
        <v>0</v>
      </c>
      <c r="AG72" s="3" t="s">
        <v>23</v>
      </c>
      <c r="AH72" s="3"/>
      <c r="AI72" s="3">
        <v>21</v>
      </c>
      <c r="AJ72" s="3">
        <v>18</v>
      </c>
      <c r="AK72" s="1" t="s">
        <v>65</v>
      </c>
      <c r="AL72" s="1"/>
      <c r="AM72" s="1">
        <v>0</v>
      </c>
      <c r="AN72" s="1">
        <v>12</v>
      </c>
      <c r="AO72" s="3" t="s">
        <v>27</v>
      </c>
      <c r="AP72" s="3"/>
      <c r="AQ72" s="3">
        <v>35</v>
      </c>
      <c r="AR72" s="3">
        <v>0</v>
      </c>
      <c r="AS72" s="1" t="s">
        <v>27</v>
      </c>
      <c r="AT72" s="1"/>
      <c r="AU72" s="1">
        <v>38</v>
      </c>
      <c r="AV72" s="1">
        <v>0</v>
      </c>
      <c r="AW72" s="3" t="s">
        <v>63</v>
      </c>
      <c r="AX72" s="3"/>
      <c r="AY72" s="3">
        <v>14</v>
      </c>
      <c r="AZ72" s="3">
        <v>21</v>
      </c>
      <c r="BA72" s="1"/>
      <c r="BB72" s="1"/>
      <c r="BC72" s="1"/>
      <c r="BD72" s="1"/>
      <c r="BE72" s="3"/>
      <c r="BF72" s="3"/>
      <c r="BG72" s="3"/>
      <c r="BH72" s="3"/>
    </row>
    <row r="73" spans="1:60" ht="12.75">
      <c r="A73" s="136">
        <v>1996</v>
      </c>
      <c r="B73" s="115"/>
      <c r="C73" s="14">
        <f t="shared" si="6"/>
        <v>390</v>
      </c>
      <c r="D73" s="56">
        <f t="shared" si="7"/>
        <v>80</v>
      </c>
      <c r="E73" s="1" t="s">
        <v>90</v>
      </c>
      <c r="F73" s="1"/>
      <c r="G73" s="1">
        <v>28</v>
      </c>
      <c r="H73" s="1">
        <v>0</v>
      </c>
      <c r="I73" s="3" t="s">
        <v>62</v>
      </c>
      <c r="J73" s="3"/>
      <c r="K73" s="3">
        <v>38</v>
      </c>
      <c r="L73" s="3">
        <v>0</v>
      </c>
      <c r="M73" s="1" t="s">
        <v>85</v>
      </c>
      <c r="N73" s="1"/>
      <c r="O73" s="2">
        <v>17</v>
      </c>
      <c r="P73" s="2">
        <v>7</v>
      </c>
      <c r="Q73" s="3" t="s">
        <v>30</v>
      </c>
      <c r="R73" s="3"/>
      <c r="S73" s="3">
        <v>48</v>
      </c>
      <c r="T73" s="3">
        <v>0</v>
      </c>
      <c r="U73" s="1" t="s">
        <v>37</v>
      </c>
      <c r="V73" s="1"/>
      <c r="W73" s="1">
        <v>41</v>
      </c>
      <c r="X73" s="1">
        <v>14</v>
      </c>
      <c r="Y73" s="3" t="s">
        <v>63</v>
      </c>
      <c r="Z73" s="3"/>
      <c r="AA73" s="3">
        <v>21</v>
      </c>
      <c r="AB73" s="3">
        <v>7</v>
      </c>
      <c r="AC73" s="1" t="s">
        <v>91</v>
      </c>
      <c r="AD73" s="1"/>
      <c r="AE73" s="1">
        <v>54</v>
      </c>
      <c r="AF73" s="1">
        <v>6</v>
      </c>
      <c r="AG73" s="3" t="s">
        <v>23</v>
      </c>
      <c r="AH73" s="3"/>
      <c r="AI73" s="3">
        <v>28</v>
      </c>
      <c r="AJ73" s="3">
        <v>20</v>
      </c>
      <c r="AK73" s="1" t="s">
        <v>65</v>
      </c>
      <c r="AL73" s="1"/>
      <c r="AM73" s="1">
        <v>15</v>
      </c>
      <c r="AN73" s="1">
        <v>6</v>
      </c>
      <c r="AO73" s="3" t="s">
        <v>27</v>
      </c>
      <c r="AP73" s="3"/>
      <c r="AQ73" s="3">
        <v>23</v>
      </c>
      <c r="AR73" s="3">
        <v>0</v>
      </c>
      <c r="AS73" s="1" t="s">
        <v>92</v>
      </c>
      <c r="AT73" s="1"/>
      <c r="AU73" s="1">
        <v>44</v>
      </c>
      <c r="AV73" s="1">
        <v>0</v>
      </c>
      <c r="AW73" s="3" t="s">
        <v>93</v>
      </c>
      <c r="AX73" s="3"/>
      <c r="AY73" s="3">
        <v>21</v>
      </c>
      <c r="AZ73" s="3">
        <v>7</v>
      </c>
      <c r="BA73" s="1" t="s">
        <v>94</v>
      </c>
      <c r="BB73" s="1"/>
      <c r="BC73" s="1">
        <v>12</v>
      </c>
      <c r="BD73" s="1">
        <v>13</v>
      </c>
      <c r="BE73" s="3"/>
      <c r="BF73" s="3"/>
      <c r="BG73" s="3"/>
      <c r="BH73" s="3"/>
    </row>
    <row r="74" spans="1:60" ht="12.75">
      <c r="A74" s="136">
        <v>1997</v>
      </c>
      <c r="B74" s="115" t="s">
        <v>297</v>
      </c>
      <c r="C74" s="14">
        <f t="shared" si="6"/>
        <v>352</v>
      </c>
      <c r="D74" s="56">
        <f t="shared" si="7"/>
        <v>142</v>
      </c>
      <c r="E74" s="23" t="s">
        <v>90</v>
      </c>
      <c r="F74" s="144"/>
      <c r="G74" s="1">
        <v>14</v>
      </c>
      <c r="H74" s="1">
        <v>10</v>
      </c>
      <c r="I74" s="34" t="s">
        <v>62</v>
      </c>
      <c r="J74" s="144"/>
      <c r="K74" s="3">
        <v>34</v>
      </c>
      <c r="L74" s="3">
        <v>3</v>
      </c>
      <c r="M74" s="23" t="s">
        <v>85</v>
      </c>
      <c r="N74" s="144"/>
      <c r="O74" s="2">
        <v>27</v>
      </c>
      <c r="P74" s="2">
        <v>6</v>
      </c>
      <c r="Q74" s="34" t="s">
        <v>30</v>
      </c>
      <c r="R74" s="144"/>
      <c r="S74" s="3">
        <v>35</v>
      </c>
      <c r="T74" s="3">
        <v>0</v>
      </c>
      <c r="U74" s="23" t="s">
        <v>37</v>
      </c>
      <c r="V74" s="144"/>
      <c r="W74" s="1">
        <v>36</v>
      </c>
      <c r="X74" s="1">
        <v>0</v>
      </c>
      <c r="Y74" s="34" t="s">
        <v>63</v>
      </c>
      <c r="Z74" s="144"/>
      <c r="AA74" s="3">
        <v>26</v>
      </c>
      <c r="AB74" s="3">
        <v>20</v>
      </c>
      <c r="AC74" s="23" t="s">
        <v>95</v>
      </c>
      <c r="AD74" s="144"/>
      <c r="AE74" s="1">
        <v>31</v>
      </c>
      <c r="AF74" s="1">
        <v>14</v>
      </c>
      <c r="AG74" s="34" t="s">
        <v>23</v>
      </c>
      <c r="AH74" s="144"/>
      <c r="AI74" s="3">
        <v>16</v>
      </c>
      <c r="AJ74" s="3">
        <v>22</v>
      </c>
      <c r="AK74" s="23" t="s">
        <v>65</v>
      </c>
      <c r="AL74" s="144"/>
      <c r="AM74" s="1">
        <v>6</v>
      </c>
      <c r="AN74" s="1">
        <v>25</v>
      </c>
      <c r="AO74" s="34" t="s">
        <v>27</v>
      </c>
      <c r="AP74" s="144"/>
      <c r="AQ74" s="3">
        <v>28</v>
      </c>
      <c r="AR74" s="3">
        <v>0</v>
      </c>
      <c r="AS74" s="23" t="s">
        <v>62</v>
      </c>
      <c r="AT74" s="144"/>
      <c r="AU74" s="1">
        <v>35</v>
      </c>
      <c r="AV74" s="1">
        <v>21</v>
      </c>
      <c r="AW74" s="34" t="s">
        <v>63</v>
      </c>
      <c r="AX74" s="144"/>
      <c r="AY74" s="3">
        <v>23</v>
      </c>
      <c r="AZ74" s="3">
        <v>6</v>
      </c>
      <c r="BA74" s="23" t="s">
        <v>87</v>
      </c>
      <c r="BB74" s="144"/>
      <c r="BC74" s="1">
        <v>17</v>
      </c>
      <c r="BD74" s="1">
        <v>15</v>
      </c>
      <c r="BE74" s="34" t="s">
        <v>96</v>
      </c>
      <c r="BF74" s="144"/>
      <c r="BG74" s="3">
        <v>24</v>
      </c>
      <c r="BH74" s="3">
        <v>0</v>
      </c>
    </row>
    <row r="75" spans="1:60" ht="12.75">
      <c r="A75" s="136">
        <v>1998</v>
      </c>
      <c r="B75" s="115"/>
      <c r="C75" s="14">
        <f t="shared" si="6"/>
        <v>122</v>
      </c>
      <c r="D75" s="56">
        <f t="shared" si="7"/>
        <v>159</v>
      </c>
      <c r="E75" s="23" t="s">
        <v>90</v>
      </c>
      <c r="F75" s="23"/>
      <c r="G75" s="1">
        <v>7</v>
      </c>
      <c r="H75" s="1">
        <v>10</v>
      </c>
      <c r="I75" s="34" t="s">
        <v>62</v>
      </c>
      <c r="J75" s="34"/>
      <c r="K75" s="139">
        <v>41</v>
      </c>
      <c r="L75" s="3">
        <v>14</v>
      </c>
      <c r="M75" s="1" t="s">
        <v>85</v>
      </c>
      <c r="N75" s="1"/>
      <c r="O75" s="2">
        <v>0</v>
      </c>
      <c r="P75" s="2">
        <v>28</v>
      </c>
      <c r="Q75" s="34" t="s">
        <v>30</v>
      </c>
      <c r="R75" s="34"/>
      <c r="S75" s="3">
        <v>6</v>
      </c>
      <c r="T75" s="3">
        <v>0</v>
      </c>
      <c r="U75" s="23" t="s">
        <v>37</v>
      </c>
      <c r="V75" s="142"/>
      <c r="W75" s="1">
        <v>9</v>
      </c>
      <c r="X75" s="1">
        <v>20</v>
      </c>
      <c r="Y75" s="140" t="s">
        <v>63</v>
      </c>
      <c r="Z75" s="140"/>
      <c r="AA75" s="3">
        <v>7</v>
      </c>
      <c r="AB75" s="3">
        <v>9</v>
      </c>
      <c r="AC75" s="1" t="s">
        <v>95</v>
      </c>
      <c r="AD75" s="1"/>
      <c r="AE75" s="1">
        <v>6</v>
      </c>
      <c r="AF75" s="1">
        <v>21</v>
      </c>
      <c r="AG75" s="3" t="s">
        <v>23</v>
      </c>
      <c r="AH75" s="3"/>
      <c r="AI75" s="3">
        <v>33</v>
      </c>
      <c r="AJ75" s="3">
        <v>9</v>
      </c>
      <c r="AK75" s="1" t="s">
        <v>65</v>
      </c>
      <c r="AL75" s="1"/>
      <c r="AM75" s="1">
        <v>7</v>
      </c>
      <c r="AN75" s="1">
        <v>28</v>
      </c>
      <c r="AO75" s="3" t="s">
        <v>27</v>
      </c>
      <c r="AP75" s="3"/>
      <c r="AQ75" s="3">
        <v>6</v>
      </c>
      <c r="AR75" s="3">
        <v>20</v>
      </c>
      <c r="AS75" s="1"/>
      <c r="AT75" s="1"/>
      <c r="AU75" s="1"/>
      <c r="AV75" s="1"/>
      <c r="AW75" s="3"/>
      <c r="AX75" s="3"/>
      <c r="AY75" s="3"/>
      <c r="AZ75" s="3"/>
      <c r="BA75" s="1"/>
      <c r="BB75" s="1"/>
      <c r="BC75" s="1"/>
      <c r="BD75" s="1"/>
      <c r="BE75" s="3"/>
      <c r="BF75" s="3"/>
      <c r="BG75" s="3"/>
      <c r="BH75" s="3"/>
    </row>
    <row r="76" spans="1:60" ht="12.75">
      <c r="A76" s="136">
        <v>1999</v>
      </c>
      <c r="B76" s="115"/>
      <c r="C76" s="14">
        <f t="shared" si="6"/>
        <v>318</v>
      </c>
      <c r="D76" s="56">
        <f t="shared" si="7"/>
        <v>122</v>
      </c>
      <c r="E76" s="1" t="s">
        <v>90</v>
      </c>
      <c r="F76" s="1"/>
      <c r="G76" s="1">
        <v>13</v>
      </c>
      <c r="H76" s="1">
        <v>9</v>
      </c>
      <c r="I76" s="3" t="s">
        <v>62</v>
      </c>
      <c r="J76" s="3"/>
      <c r="K76" s="3">
        <v>40</v>
      </c>
      <c r="L76" s="3">
        <v>18</v>
      </c>
      <c r="M76" s="1" t="s">
        <v>95</v>
      </c>
      <c r="N76" s="1"/>
      <c r="O76" s="2">
        <v>28</v>
      </c>
      <c r="P76" s="2">
        <v>7</v>
      </c>
      <c r="Q76" s="3" t="s">
        <v>30</v>
      </c>
      <c r="R76" s="3"/>
      <c r="S76" s="3">
        <v>20</v>
      </c>
      <c r="T76" s="3">
        <v>0</v>
      </c>
      <c r="U76" s="1" t="s">
        <v>37</v>
      </c>
      <c r="V76" s="1"/>
      <c r="W76" s="1">
        <v>20</v>
      </c>
      <c r="X76" s="1">
        <v>14</v>
      </c>
      <c r="Y76" s="3" t="s">
        <v>63</v>
      </c>
      <c r="Z76" s="3"/>
      <c r="AA76" s="3">
        <v>15</v>
      </c>
      <c r="AB76" s="3">
        <v>13</v>
      </c>
      <c r="AC76" s="1" t="s">
        <v>19</v>
      </c>
      <c r="AD76" s="1"/>
      <c r="AE76" s="1">
        <v>16</v>
      </c>
      <c r="AF76" s="1">
        <v>0</v>
      </c>
      <c r="AG76" s="3" t="s">
        <v>65</v>
      </c>
      <c r="AH76" s="3"/>
      <c r="AI76" s="3">
        <v>25</v>
      </c>
      <c r="AJ76" s="3">
        <v>20</v>
      </c>
      <c r="AK76" s="1" t="s">
        <v>27</v>
      </c>
      <c r="AL76" s="1"/>
      <c r="AM76" s="1">
        <v>32</v>
      </c>
      <c r="AN76" s="1">
        <v>12</v>
      </c>
      <c r="AO76" s="3" t="s">
        <v>85</v>
      </c>
      <c r="AP76" s="3"/>
      <c r="AQ76" s="3">
        <v>28</v>
      </c>
      <c r="AR76" s="3">
        <v>0</v>
      </c>
      <c r="AS76" s="1" t="s">
        <v>37</v>
      </c>
      <c r="AT76" s="1"/>
      <c r="AU76" s="1">
        <v>30</v>
      </c>
      <c r="AV76" s="1">
        <v>8</v>
      </c>
      <c r="AW76" s="3" t="s">
        <v>51</v>
      </c>
      <c r="AX76" s="3"/>
      <c r="AY76" s="3">
        <v>37</v>
      </c>
      <c r="AZ76" s="3">
        <v>0</v>
      </c>
      <c r="BA76" s="1" t="s">
        <v>94</v>
      </c>
      <c r="BB76" s="1"/>
      <c r="BC76" s="1">
        <v>14</v>
      </c>
      <c r="BD76" s="1">
        <v>21</v>
      </c>
      <c r="BE76" s="3"/>
      <c r="BF76" s="3"/>
      <c r="BG76" s="3"/>
      <c r="BH76" s="3"/>
    </row>
    <row r="77" spans="1:60" ht="12.75">
      <c r="A77" s="136">
        <v>2000</v>
      </c>
      <c r="B77" s="115"/>
      <c r="C77" s="14">
        <f t="shared" si="6"/>
        <v>368</v>
      </c>
      <c r="D77" s="56">
        <f t="shared" si="7"/>
        <v>116</v>
      </c>
      <c r="E77" s="1" t="s">
        <v>90</v>
      </c>
      <c r="F77" s="1"/>
      <c r="G77" s="1">
        <v>27</v>
      </c>
      <c r="H77" s="1">
        <v>7</v>
      </c>
      <c r="I77" s="3" t="s">
        <v>62</v>
      </c>
      <c r="J77" s="3"/>
      <c r="K77" s="3">
        <v>41</v>
      </c>
      <c r="L77" s="3">
        <v>0</v>
      </c>
      <c r="M77" s="1" t="s">
        <v>95</v>
      </c>
      <c r="N77" s="1"/>
      <c r="O77" s="2">
        <v>33</v>
      </c>
      <c r="P77" s="2">
        <v>12</v>
      </c>
      <c r="Q77" s="3" t="s">
        <v>30</v>
      </c>
      <c r="R77" s="3"/>
      <c r="S77" s="3">
        <v>14</v>
      </c>
      <c r="T77" s="3">
        <v>6</v>
      </c>
      <c r="U77" s="1" t="s">
        <v>37</v>
      </c>
      <c r="V77" s="1"/>
      <c r="W77" s="1">
        <v>27</v>
      </c>
      <c r="X77" s="1">
        <v>13</v>
      </c>
      <c r="Y77" s="3" t="s">
        <v>63</v>
      </c>
      <c r="Z77" s="3"/>
      <c r="AA77" s="3">
        <v>34</v>
      </c>
      <c r="AB77" s="3">
        <v>14</v>
      </c>
      <c r="AC77" s="1" t="s">
        <v>19</v>
      </c>
      <c r="AD77" s="1"/>
      <c r="AE77" s="1">
        <v>31</v>
      </c>
      <c r="AF77" s="1">
        <v>0</v>
      </c>
      <c r="AG77" s="3" t="s">
        <v>65</v>
      </c>
      <c r="AH77" s="3"/>
      <c r="AI77" s="3">
        <v>27</v>
      </c>
      <c r="AJ77" s="3">
        <v>6</v>
      </c>
      <c r="AK77" s="1" t="s">
        <v>27</v>
      </c>
      <c r="AL77" s="1"/>
      <c r="AM77" s="1">
        <v>27</v>
      </c>
      <c r="AN77" s="1">
        <v>7</v>
      </c>
      <c r="AO77" s="3" t="s">
        <v>85</v>
      </c>
      <c r="AP77" s="3"/>
      <c r="AQ77" s="3">
        <v>28</v>
      </c>
      <c r="AR77" s="3">
        <v>7</v>
      </c>
      <c r="AS77" s="1" t="s">
        <v>63</v>
      </c>
      <c r="AT77" s="1"/>
      <c r="AU77" s="1">
        <v>37</v>
      </c>
      <c r="AV77" s="1">
        <v>25</v>
      </c>
      <c r="AW77" s="3" t="s">
        <v>49</v>
      </c>
      <c r="AX77" s="3"/>
      <c r="AY77" s="3">
        <v>42</v>
      </c>
      <c r="AZ77" s="3">
        <v>12</v>
      </c>
      <c r="BA77" s="1" t="s">
        <v>97</v>
      </c>
      <c r="BB77" s="1"/>
      <c r="BC77" s="1">
        <v>0</v>
      </c>
      <c r="BD77" s="1">
        <v>7</v>
      </c>
      <c r="BE77" s="3"/>
      <c r="BF77" s="3"/>
      <c r="BG77" s="3"/>
      <c r="BH77" s="3"/>
    </row>
    <row r="78" spans="1:60" ht="12.75">
      <c r="A78" s="136">
        <v>2001</v>
      </c>
      <c r="B78" s="115"/>
      <c r="C78" s="14">
        <f t="shared" si="6"/>
        <v>381</v>
      </c>
      <c r="D78" s="56">
        <f t="shared" si="7"/>
        <v>195</v>
      </c>
      <c r="E78" s="1" t="s">
        <v>31</v>
      </c>
      <c r="F78" s="1"/>
      <c r="G78" s="1">
        <v>0</v>
      </c>
      <c r="H78" s="1">
        <v>28</v>
      </c>
      <c r="I78" s="3" t="s">
        <v>25</v>
      </c>
      <c r="J78" s="3"/>
      <c r="K78" s="3">
        <v>30</v>
      </c>
      <c r="L78" s="3">
        <v>7</v>
      </c>
      <c r="M78" s="1" t="s">
        <v>54</v>
      </c>
      <c r="N78" s="1"/>
      <c r="O78" s="2">
        <v>53</v>
      </c>
      <c r="P78" s="2">
        <v>7</v>
      </c>
      <c r="Q78" s="3" t="s">
        <v>23</v>
      </c>
      <c r="R78" s="3"/>
      <c r="S78" s="3">
        <v>17</v>
      </c>
      <c r="T78" s="3">
        <v>8</v>
      </c>
      <c r="U78" s="1" t="s">
        <v>85</v>
      </c>
      <c r="V78" s="1"/>
      <c r="W78" s="1">
        <v>30</v>
      </c>
      <c r="X78" s="1">
        <v>20</v>
      </c>
      <c r="Y78" s="3" t="s">
        <v>42</v>
      </c>
      <c r="Z78" s="3"/>
      <c r="AA78" s="3">
        <v>30</v>
      </c>
      <c r="AB78" s="3">
        <v>14</v>
      </c>
      <c r="AC78" s="1" t="s">
        <v>19</v>
      </c>
      <c r="AD78" s="1"/>
      <c r="AE78" s="1">
        <v>41</v>
      </c>
      <c r="AF78" s="1">
        <v>14</v>
      </c>
      <c r="AG78" s="3" t="s">
        <v>65</v>
      </c>
      <c r="AH78" s="3"/>
      <c r="AI78" s="3">
        <v>35</v>
      </c>
      <c r="AJ78" s="3">
        <v>41</v>
      </c>
      <c r="AK78" s="1" t="s">
        <v>27</v>
      </c>
      <c r="AL78" s="1"/>
      <c r="AM78" s="1">
        <v>29</v>
      </c>
      <c r="AN78" s="1">
        <v>7</v>
      </c>
      <c r="AO78" s="3" t="s">
        <v>21</v>
      </c>
      <c r="AP78" s="3"/>
      <c r="AQ78" s="3">
        <v>37</v>
      </c>
      <c r="AR78" s="3">
        <v>0</v>
      </c>
      <c r="AS78" s="1" t="s">
        <v>17</v>
      </c>
      <c r="AT78" s="1"/>
      <c r="AU78" s="1">
        <v>49</v>
      </c>
      <c r="AV78" s="1">
        <v>12</v>
      </c>
      <c r="AW78" s="3" t="s">
        <v>65</v>
      </c>
      <c r="AX78" s="3"/>
      <c r="AY78" s="3">
        <v>27</v>
      </c>
      <c r="AZ78" s="3">
        <v>20</v>
      </c>
      <c r="BA78" s="1" t="s">
        <v>98</v>
      </c>
      <c r="BB78" s="1"/>
      <c r="BC78" s="1">
        <v>3</v>
      </c>
      <c r="BD78" s="1">
        <v>17</v>
      </c>
      <c r="BE78" s="3"/>
      <c r="BF78" s="3"/>
      <c r="BG78" s="3"/>
      <c r="BH78" s="3"/>
    </row>
    <row r="79" spans="1:60" ht="12.75">
      <c r="A79" s="136">
        <v>2002</v>
      </c>
      <c r="B79" s="115"/>
      <c r="C79" s="14">
        <f t="shared" si="6"/>
        <v>546</v>
      </c>
      <c r="D79" s="56">
        <f t="shared" si="7"/>
        <v>75</v>
      </c>
      <c r="E79" s="1" t="s">
        <v>31</v>
      </c>
      <c r="F79" s="1"/>
      <c r="G79" s="1">
        <v>42</v>
      </c>
      <c r="H79" s="1">
        <v>14</v>
      </c>
      <c r="I79" s="3" t="s">
        <v>25</v>
      </c>
      <c r="J79" s="3"/>
      <c r="K79" s="3">
        <v>55</v>
      </c>
      <c r="L79" s="3">
        <v>0</v>
      </c>
      <c r="M79" s="1" t="s">
        <v>54</v>
      </c>
      <c r="N79" s="1"/>
      <c r="O79" s="2">
        <v>62</v>
      </c>
      <c r="P79" s="2">
        <v>0</v>
      </c>
      <c r="Q79" s="3" t="s">
        <v>23</v>
      </c>
      <c r="R79" s="3"/>
      <c r="S79" s="3">
        <v>46</v>
      </c>
      <c r="T79" s="3">
        <v>0</v>
      </c>
      <c r="U79" s="1" t="s">
        <v>85</v>
      </c>
      <c r="V79" s="1"/>
      <c r="W79" s="1">
        <v>35</v>
      </c>
      <c r="X79" s="1">
        <v>6</v>
      </c>
      <c r="Y79" s="34" t="s">
        <v>42</v>
      </c>
      <c r="Z79" s="34"/>
      <c r="AA79" s="3">
        <v>56</v>
      </c>
      <c r="AB79" s="3">
        <v>7</v>
      </c>
      <c r="AC79" s="1" t="s">
        <v>19</v>
      </c>
      <c r="AD79" s="1"/>
      <c r="AE79" s="1">
        <v>49</v>
      </c>
      <c r="AF79" s="1">
        <v>0</v>
      </c>
      <c r="AG79" s="3" t="s">
        <v>65</v>
      </c>
      <c r="AH79" s="3"/>
      <c r="AI79" s="3">
        <v>49</v>
      </c>
      <c r="AJ79" s="3">
        <v>0</v>
      </c>
      <c r="AK79" s="1" t="s">
        <v>27</v>
      </c>
      <c r="AL79" s="1"/>
      <c r="AM79" s="1">
        <v>35</v>
      </c>
      <c r="AN79" s="1">
        <v>7</v>
      </c>
      <c r="AO79" s="3" t="s">
        <v>21</v>
      </c>
      <c r="AP79" s="3"/>
      <c r="AQ79" s="3">
        <v>32</v>
      </c>
      <c r="AR79" s="3">
        <v>14</v>
      </c>
      <c r="AS79" s="1" t="s">
        <v>42</v>
      </c>
      <c r="AT79" s="1"/>
      <c r="AU79" s="1">
        <v>44</v>
      </c>
      <c r="AV79" s="1">
        <v>0</v>
      </c>
      <c r="AW79" s="3" t="s">
        <v>29</v>
      </c>
      <c r="AX79" s="3"/>
      <c r="AY79" s="3">
        <v>21</v>
      </c>
      <c r="AZ79" s="3">
        <v>6</v>
      </c>
      <c r="BA79" s="1" t="s">
        <v>99</v>
      </c>
      <c r="BB79" s="1"/>
      <c r="BC79" s="1">
        <v>20</v>
      </c>
      <c r="BD79" s="1">
        <v>21</v>
      </c>
      <c r="BE79" s="3"/>
      <c r="BF79" s="3"/>
      <c r="BG79" s="3"/>
      <c r="BH79" s="3"/>
    </row>
    <row r="80" spans="1:60" ht="12.75">
      <c r="A80" s="136">
        <v>2003</v>
      </c>
      <c r="B80" s="115" t="s">
        <v>297</v>
      </c>
      <c r="C80" s="14">
        <f t="shared" si="6"/>
        <v>622</v>
      </c>
      <c r="D80" s="56">
        <f t="shared" si="7"/>
        <v>121</v>
      </c>
      <c r="E80" s="23" t="s">
        <v>31</v>
      </c>
      <c r="F80" s="144"/>
      <c r="G80" s="1">
        <v>24</v>
      </c>
      <c r="H80" s="1">
        <v>14</v>
      </c>
      <c r="I80" s="34" t="s">
        <v>25</v>
      </c>
      <c r="J80" s="144"/>
      <c r="K80" s="3">
        <v>73</v>
      </c>
      <c r="L80" s="3">
        <v>0</v>
      </c>
      <c r="M80" s="23" t="s">
        <v>54</v>
      </c>
      <c r="N80" s="144"/>
      <c r="O80" s="2">
        <v>47</v>
      </c>
      <c r="P80" s="2">
        <v>14</v>
      </c>
      <c r="Q80" s="34" t="s">
        <v>23</v>
      </c>
      <c r="R80" s="144"/>
      <c r="S80" s="3">
        <v>48</v>
      </c>
      <c r="T80" s="3">
        <v>7</v>
      </c>
      <c r="U80" s="23" t="s">
        <v>85</v>
      </c>
      <c r="V80" s="144"/>
      <c r="W80" s="1">
        <v>61</v>
      </c>
      <c r="X80" s="1">
        <v>0</v>
      </c>
      <c r="Y80" s="34" t="s">
        <v>51</v>
      </c>
      <c r="Z80" s="144"/>
      <c r="AA80" s="3">
        <v>42</v>
      </c>
      <c r="AB80" s="3">
        <v>7</v>
      </c>
      <c r="AC80" s="23" t="s">
        <v>42</v>
      </c>
      <c r="AD80" s="144"/>
      <c r="AE80" s="1">
        <v>47</v>
      </c>
      <c r="AF80" s="1">
        <v>0</v>
      </c>
      <c r="AG80" s="34" t="s">
        <v>19</v>
      </c>
      <c r="AH80" s="144"/>
      <c r="AI80" s="3">
        <v>31</v>
      </c>
      <c r="AJ80" s="3">
        <v>0</v>
      </c>
      <c r="AK80" s="23" t="s">
        <v>65</v>
      </c>
      <c r="AL80" s="144"/>
      <c r="AM80" s="1">
        <v>27</v>
      </c>
      <c r="AN80" s="1">
        <v>12</v>
      </c>
      <c r="AO80" s="34" t="s">
        <v>21</v>
      </c>
      <c r="AP80" s="144"/>
      <c r="AQ80" s="3">
        <v>63</v>
      </c>
      <c r="AR80" s="3">
        <v>18</v>
      </c>
      <c r="AS80" s="23" t="s">
        <v>65</v>
      </c>
      <c r="AT80" s="144"/>
      <c r="AU80" s="1">
        <v>49</v>
      </c>
      <c r="AV80" s="1">
        <v>13</v>
      </c>
      <c r="AW80" s="34" t="s">
        <v>17</v>
      </c>
      <c r="AX80" s="144"/>
      <c r="AY80" s="3">
        <v>42</v>
      </c>
      <c r="AZ80" s="3">
        <v>0</v>
      </c>
      <c r="BA80" s="23" t="s">
        <v>76</v>
      </c>
      <c r="BB80" s="144"/>
      <c r="BC80" s="1">
        <v>28</v>
      </c>
      <c r="BD80" s="1">
        <v>21</v>
      </c>
      <c r="BE80" s="34" t="s">
        <v>100</v>
      </c>
      <c r="BF80" s="144"/>
      <c r="BG80" s="3">
        <v>40</v>
      </c>
      <c r="BH80" s="3">
        <v>15</v>
      </c>
    </row>
    <row r="81" spans="1:60" ht="12.75">
      <c r="A81" s="136">
        <v>2004</v>
      </c>
      <c r="B81" s="115"/>
      <c r="C81" s="14">
        <f t="shared" si="6"/>
        <v>390</v>
      </c>
      <c r="D81" s="56">
        <f t="shared" si="7"/>
        <v>161</v>
      </c>
      <c r="E81" s="23" t="s">
        <v>31</v>
      </c>
      <c r="F81" s="23"/>
      <c r="G81" s="1">
        <v>28</v>
      </c>
      <c r="H81" s="1">
        <v>21</v>
      </c>
      <c r="I81" s="34" t="s">
        <v>25</v>
      </c>
      <c r="J81" s="34"/>
      <c r="K81" s="3">
        <v>46</v>
      </c>
      <c r="L81" s="3">
        <v>16</v>
      </c>
      <c r="M81" s="23" t="s">
        <v>54</v>
      </c>
      <c r="N81" s="23"/>
      <c r="O81" s="2">
        <v>21</v>
      </c>
      <c r="P81" s="2">
        <v>7</v>
      </c>
      <c r="Q81" s="34" t="s">
        <v>23</v>
      </c>
      <c r="R81" s="34"/>
      <c r="S81" s="3">
        <v>46</v>
      </c>
      <c r="T81" s="3">
        <v>16</v>
      </c>
      <c r="U81" s="23" t="s">
        <v>85</v>
      </c>
      <c r="V81" s="142"/>
      <c r="W81" s="1">
        <v>48</v>
      </c>
      <c r="X81" s="1">
        <v>6</v>
      </c>
      <c r="Y81" s="34" t="s">
        <v>51</v>
      </c>
      <c r="Z81" s="34"/>
      <c r="AA81" s="3">
        <v>35</v>
      </c>
      <c r="AB81" s="3">
        <v>0</v>
      </c>
      <c r="AC81" s="23" t="s">
        <v>42</v>
      </c>
      <c r="AD81" s="23"/>
      <c r="AE81" s="1">
        <v>62</v>
      </c>
      <c r="AF81" s="1">
        <v>0</v>
      </c>
      <c r="AG81" s="34" t="s">
        <v>19</v>
      </c>
      <c r="AH81" s="34"/>
      <c r="AI81" s="3">
        <v>13</v>
      </c>
      <c r="AJ81" s="3">
        <v>3</v>
      </c>
      <c r="AK81" s="23" t="s">
        <v>65</v>
      </c>
      <c r="AL81" s="23"/>
      <c r="AM81" s="1">
        <v>21</v>
      </c>
      <c r="AN81" s="1">
        <v>28</v>
      </c>
      <c r="AO81" s="34" t="s">
        <v>21</v>
      </c>
      <c r="AP81" s="34"/>
      <c r="AQ81" s="3">
        <v>40</v>
      </c>
      <c r="AR81" s="3">
        <v>30</v>
      </c>
      <c r="AS81" s="23" t="s">
        <v>29</v>
      </c>
      <c r="AT81" s="23"/>
      <c r="AU81" s="1">
        <v>23</v>
      </c>
      <c r="AV81" s="1">
        <v>21</v>
      </c>
      <c r="AW81" s="34" t="s">
        <v>65</v>
      </c>
      <c r="AX81" s="34"/>
      <c r="AY81" s="3">
        <v>7</v>
      </c>
      <c r="AZ81" s="3">
        <v>13</v>
      </c>
      <c r="BA81" s="1"/>
      <c r="BB81" s="1"/>
      <c r="BC81" s="1"/>
      <c r="BD81" s="1"/>
      <c r="BE81" s="3"/>
      <c r="BF81" s="3"/>
      <c r="BG81" s="3"/>
      <c r="BH81" s="3"/>
    </row>
    <row r="82" spans="1:60" ht="12.75">
      <c r="A82" s="136">
        <v>2005</v>
      </c>
      <c r="B82" s="115"/>
      <c r="C82" s="14">
        <f t="shared" si="6"/>
        <v>307</v>
      </c>
      <c r="D82" s="56">
        <f t="shared" si="7"/>
        <v>197</v>
      </c>
      <c r="E82" s="23" t="s">
        <v>31</v>
      </c>
      <c r="F82" s="23"/>
      <c r="G82" s="1">
        <v>0</v>
      </c>
      <c r="H82" s="1">
        <v>35</v>
      </c>
      <c r="I82" s="34" t="s">
        <v>25</v>
      </c>
      <c r="J82" s="34"/>
      <c r="K82" s="3">
        <v>61</v>
      </c>
      <c r="L82" s="3">
        <v>14</v>
      </c>
      <c r="M82" s="23" t="s">
        <v>54</v>
      </c>
      <c r="N82" s="23"/>
      <c r="O82" s="2">
        <v>26</v>
      </c>
      <c r="P82" s="2">
        <v>6</v>
      </c>
      <c r="Q82" s="34" t="s">
        <v>85</v>
      </c>
      <c r="R82" s="34"/>
      <c r="S82" s="3">
        <v>39</v>
      </c>
      <c r="T82" s="3">
        <v>27</v>
      </c>
      <c r="U82" s="23" t="s">
        <v>206</v>
      </c>
      <c r="V82" s="142"/>
      <c r="W82" s="1">
        <v>21</v>
      </c>
      <c r="X82" s="1">
        <v>19</v>
      </c>
      <c r="Y82" s="34" t="s">
        <v>42</v>
      </c>
      <c r="Z82" s="34"/>
      <c r="AA82" s="3">
        <v>43</v>
      </c>
      <c r="AB82" s="3">
        <v>0</v>
      </c>
      <c r="AC82" s="23" t="s">
        <v>19</v>
      </c>
      <c r="AD82" s="23"/>
      <c r="AE82" s="1">
        <v>35</v>
      </c>
      <c r="AF82" s="1">
        <v>20</v>
      </c>
      <c r="AG82" s="34" t="s">
        <v>65</v>
      </c>
      <c r="AH82" s="34"/>
      <c r="AI82" s="3">
        <v>14</v>
      </c>
      <c r="AJ82" s="3">
        <v>17</v>
      </c>
      <c r="AK82" s="23" t="s">
        <v>23</v>
      </c>
      <c r="AL82" s="23"/>
      <c r="AM82" s="1">
        <v>21</v>
      </c>
      <c r="AN82" s="1">
        <v>6</v>
      </c>
      <c r="AO82" s="34" t="s">
        <v>21</v>
      </c>
      <c r="AP82" s="34"/>
      <c r="AQ82" s="3">
        <v>28</v>
      </c>
      <c r="AR82" s="3">
        <v>6</v>
      </c>
      <c r="AS82" s="23" t="s">
        <v>65</v>
      </c>
      <c r="AT82" s="23"/>
      <c r="AU82" s="1">
        <v>19</v>
      </c>
      <c r="AV82" s="1">
        <v>47</v>
      </c>
      <c r="AW82" s="117"/>
      <c r="AX82" s="117"/>
      <c r="AY82" s="3"/>
      <c r="AZ82" s="3"/>
      <c r="BA82" s="1"/>
      <c r="BB82" s="1"/>
      <c r="BC82" s="1"/>
      <c r="BD82" s="1"/>
      <c r="BE82" s="3"/>
      <c r="BF82" s="3"/>
      <c r="BG82" s="3"/>
      <c r="BH82" s="3"/>
    </row>
    <row r="83" spans="1:60" ht="12.75">
      <c r="A83" s="23">
        <v>2006</v>
      </c>
      <c r="B83" s="23"/>
      <c r="C83" s="14">
        <f t="shared" si="6"/>
        <v>202</v>
      </c>
      <c r="D83" s="56">
        <f t="shared" si="7"/>
        <v>224</v>
      </c>
      <c r="E83" s="23" t="s">
        <v>31</v>
      </c>
      <c r="F83" s="23"/>
      <c r="G83" s="1">
        <v>14</v>
      </c>
      <c r="H83" s="1">
        <v>48</v>
      </c>
      <c r="I83" s="34" t="s">
        <v>25</v>
      </c>
      <c r="J83" s="141"/>
      <c r="K83" s="3">
        <v>34</v>
      </c>
      <c r="L83" s="3">
        <v>6</v>
      </c>
      <c r="M83" s="23" t="s">
        <v>54</v>
      </c>
      <c r="N83" s="23"/>
      <c r="O83" s="2">
        <v>24</v>
      </c>
      <c r="P83" s="2">
        <v>6</v>
      </c>
      <c r="Q83" s="34" t="s">
        <v>85</v>
      </c>
      <c r="R83" s="34"/>
      <c r="S83" s="3">
        <v>34</v>
      </c>
      <c r="T83" s="3">
        <v>14</v>
      </c>
      <c r="U83" s="23" t="s">
        <v>206</v>
      </c>
      <c r="V83" s="142"/>
      <c r="W83" s="1">
        <v>14</v>
      </c>
      <c r="X83" s="1">
        <v>17</v>
      </c>
      <c r="Y83" s="34" t="s">
        <v>42</v>
      </c>
      <c r="Z83" s="34"/>
      <c r="AA83" s="3">
        <v>33</v>
      </c>
      <c r="AB83" s="3">
        <v>6</v>
      </c>
      <c r="AC83" s="23" t="s">
        <v>19</v>
      </c>
      <c r="AD83" s="23"/>
      <c r="AE83" s="1">
        <v>14</v>
      </c>
      <c r="AF83" s="1">
        <v>17</v>
      </c>
      <c r="AG83" s="34" t="s">
        <v>65</v>
      </c>
      <c r="AH83" s="34"/>
      <c r="AI83" s="3">
        <v>21</v>
      </c>
      <c r="AJ83" s="3">
        <v>39</v>
      </c>
      <c r="AK83" s="23" t="s">
        <v>23</v>
      </c>
      <c r="AL83" s="23"/>
      <c r="AM83" s="1">
        <v>7</v>
      </c>
      <c r="AN83" s="1">
        <v>20</v>
      </c>
      <c r="AO83" s="34" t="s">
        <v>21</v>
      </c>
      <c r="AP83" s="34"/>
      <c r="AQ83" s="3">
        <v>7</v>
      </c>
      <c r="AR83" s="3">
        <v>51</v>
      </c>
      <c r="AS83" s="23"/>
      <c r="AT83" s="23"/>
      <c r="AU83" s="1"/>
      <c r="AV83" s="1"/>
      <c r="AW83" s="117"/>
      <c r="AX83" s="117"/>
      <c r="AY83" s="3"/>
      <c r="AZ83" s="3"/>
      <c r="BA83" s="1"/>
      <c r="BB83" s="1"/>
      <c r="BC83" s="1"/>
      <c r="BD83" s="1"/>
      <c r="BE83" s="3"/>
      <c r="BF83" s="3"/>
      <c r="BG83" s="3"/>
      <c r="BH83" s="3"/>
    </row>
    <row r="84" spans="1:60" ht="12.75">
      <c r="A84" s="23">
        <v>2007</v>
      </c>
      <c r="B84" s="23"/>
      <c r="C84" s="14">
        <f t="shared" si="6"/>
        <v>327</v>
      </c>
      <c r="D84" s="56">
        <f t="shared" si="7"/>
        <v>251</v>
      </c>
      <c r="E84" s="23" t="s">
        <v>31</v>
      </c>
      <c r="F84" s="23"/>
      <c r="G84" s="1">
        <v>0</v>
      </c>
      <c r="H84" s="1">
        <v>17</v>
      </c>
      <c r="I84" s="34" t="s">
        <v>51</v>
      </c>
      <c r="J84" s="141"/>
      <c r="K84" s="3">
        <v>41</v>
      </c>
      <c r="L84" s="3">
        <v>21</v>
      </c>
      <c r="M84" s="23" t="s">
        <v>37</v>
      </c>
      <c r="N84" s="23"/>
      <c r="O84" s="2">
        <v>13</v>
      </c>
      <c r="P84" s="2">
        <v>33</v>
      </c>
      <c r="Q84" s="34" t="s">
        <v>23</v>
      </c>
      <c r="R84" s="34"/>
      <c r="S84" s="3">
        <v>39</v>
      </c>
      <c r="T84" s="3">
        <v>14</v>
      </c>
      <c r="U84" s="23" t="s">
        <v>206</v>
      </c>
      <c r="V84" s="142"/>
      <c r="W84" s="1">
        <v>35</v>
      </c>
      <c r="X84" s="1">
        <v>0</v>
      </c>
      <c r="Y84" s="34" t="s">
        <v>68</v>
      </c>
      <c r="Z84" s="34"/>
      <c r="AA84" s="3">
        <v>41</v>
      </c>
      <c r="AB84" s="3">
        <v>3</v>
      </c>
      <c r="AC84" s="23" t="s">
        <v>19</v>
      </c>
      <c r="AD84" s="23"/>
      <c r="AE84" s="1">
        <v>28</v>
      </c>
      <c r="AF84" s="1">
        <v>17</v>
      </c>
      <c r="AG84" s="34" t="s">
        <v>65</v>
      </c>
      <c r="AH84" s="34"/>
      <c r="AI84" s="3">
        <v>14</v>
      </c>
      <c r="AJ84" s="3">
        <v>38</v>
      </c>
      <c r="AK84" s="23" t="s">
        <v>85</v>
      </c>
      <c r="AL84" s="23"/>
      <c r="AM84" s="1">
        <v>17</v>
      </c>
      <c r="AN84" s="1">
        <v>7</v>
      </c>
      <c r="AO84" s="34" t="s">
        <v>21</v>
      </c>
      <c r="AP84" s="34"/>
      <c r="AQ84" s="3">
        <v>33</v>
      </c>
      <c r="AR84" s="3">
        <v>7</v>
      </c>
      <c r="AS84" s="23" t="s">
        <v>37</v>
      </c>
      <c r="AT84" s="23"/>
      <c r="AU84" s="1">
        <v>31</v>
      </c>
      <c r="AV84" s="1">
        <v>22</v>
      </c>
      <c r="AW84" s="34" t="s">
        <v>65</v>
      </c>
      <c r="AX84" s="117"/>
      <c r="AY84" s="3">
        <v>14</v>
      </c>
      <c r="AZ84" s="3">
        <v>6</v>
      </c>
      <c r="BA84" s="23" t="s">
        <v>99</v>
      </c>
      <c r="BB84" s="1"/>
      <c r="BC84" s="1">
        <v>21</v>
      </c>
      <c r="BD84" s="1">
        <v>14</v>
      </c>
      <c r="BE84" s="34" t="s">
        <v>309</v>
      </c>
      <c r="BF84" s="3"/>
      <c r="BG84" s="3">
        <v>0</v>
      </c>
      <c r="BH84" s="3">
        <v>52</v>
      </c>
    </row>
    <row r="85" spans="1:197" ht="12.75">
      <c r="A85" s="160">
        <v>2008</v>
      </c>
      <c r="B85" s="160"/>
      <c r="C85" s="161">
        <f>G85+K85+O85+S85+W85+AA85+AE85+AI85+AM85+AQ85+AU85+AY85+BC85+BG85</f>
        <v>304</v>
      </c>
      <c r="D85" s="161">
        <f>H85+L85+P85+T85+X85+AB85+AF85+AJ85+AN85+AR85+AV85+AZ85+BD85+BH85</f>
        <v>171</v>
      </c>
      <c r="E85" s="162" t="s">
        <v>31</v>
      </c>
      <c r="F85" s="160"/>
      <c r="G85" s="163">
        <v>27</v>
      </c>
      <c r="H85" s="163">
        <v>14</v>
      </c>
      <c r="I85" s="164" t="s">
        <v>51</v>
      </c>
      <c r="J85" s="165"/>
      <c r="K85" s="166">
        <v>19</v>
      </c>
      <c r="L85" s="166">
        <v>29</v>
      </c>
      <c r="M85" s="162" t="s">
        <v>37</v>
      </c>
      <c r="N85" s="160"/>
      <c r="O85" s="167">
        <v>20</v>
      </c>
      <c r="P85" s="167">
        <v>7</v>
      </c>
      <c r="Q85" s="164" t="s">
        <v>23</v>
      </c>
      <c r="R85" s="168"/>
      <c r="S85" s="166">
        <v>44</v>
      </c>
      <c r="T85" s="166">
        <v>0</v>
      </c>
      <c r="U85" s="158" t="s">
        <v>206</v>
      </c>
      <c r="V85" s="152"/>
      <c r="W85" s="163">
        <v>35</v>
      </c>
      <c r="X85" s="163">
        <v>21</v>
      </c>
      <c r="Y85" s="164" t="s">
        <v>68</v>
      </c>
      <c r="Z85" s="164"/>
      <c r="AA85" s="166">
        <v>44</v>
      </c>
      <c r="AB85" s="166">
        <v>7</v>
      </c>
      <c r="AC85" s="158" t="s">
        <v>19</v>
      </c>
      <c r="AD85" s="147"/>
      <c r="AE85" s="163">
        <v>28</v>
      </c>
      <c r="AF85" s="163">
        <v>27</v>
      </c>
      <c r="AG85" s="164" t="s">
        <v>65</v>
      </c>
      <c r="AH85" s="164"/>
      <c r="AI85" s="166">
        <v>13</v>
      </c>
      <c r="AJ85" s="166">
        <v>0</v>
      </c>
      <c r="AK85" s="158" t="s">
        <v>85</v>
      </c>
      <c r="AL85" s="147"/>
      <c r="AM85" s="163">
        <v>20</v>
      </c>
      <c r="AN85" s="169">
        <v>7</v>
      </c>
      <c r="AO85" s="164" t="s">
        <v>21</v>
      </c>
      <c r="AP85" s="164"/>
      <c r="AQ85" s="166">
        <v>13</v>
      </c>
      <c r="AR85" s="170">
        <v>27</v>
      </c>
      <c r="AS85" s="158" t="s">
        <v>65</v>
      </c>
      <c r="AT85" s="147"/>
      <c r="AU85" s="163">
        <v>28</v>
      </c>
      <c r="AV85" s="163">
        <v>13</v>
      </c>
      <c r="AW85" s="164" t="s">
        <v>37</v>
      </c>
      <c r="AX85" s="171"/>
      <c r="AY85" s="166">
        <v>13</v>
      </c>
      <c r="AZ85" s="166">
        <v>19</v>
      </c>
      <c r="BA85" s="147"/>
      <c r="BB85" s="163"/>
      <c r="BC85" s="163"/>
      <c r="BD85" s="163"/>
      <c r="BE85" s="151"/>
      <c r="BF85" s="166"/>
      <c r="BG85" s="166"/>
      <c r="BH85" s="166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81"/>
      <c r="FZ85" s="181"/>
      <c r="GA85" s="181"/>
      <c r="GB85" s="181"/>
      <c r="GC85" s="181"/>
      <c r="GD85" s="181"/>
      <c r="GE85" s="181"/>
      <c r="GF85" s="181"/>
      <c r="GG85" s="181"/>
      <c r="GH85" s="181"/>
      <c r="GI85" s="181"/>
      <c r="GJ85" s="181"/>
      <c r="GK85" s="181"/>
      <c r="GL85" s="181"/>
      <c r="GM85" s="181"/>
      <c r="GN85" s="181"/>
      <c r="GO85" s="181"/>
    </row>
    <row r="86" spans="1:197" s="159" customFormat="1" ht="12.75">
      <c r="A86" s="23">
        <v>2009</v>
      </c>
      <c r="B86" s="23"/>
      <c r="C86" s="56">
        <f>G86+K86+O86+S86+W86+AA86+AE86+AI86+AM86+AQ86+AU86+AY86+BC86+BG86</f>
        <v>371</v>
      </c>
      <c r="D86" s="56">
        <f>H86+L86+P86+T86+X86+AB86+AF86+AJ86+AN86+AR86+AV86+AZ86+BD86+BH86</f>
        <v>164</v>
      </c>
      <c r="E86" s="154" t="s">
        <v>31</v>
      </c>
      <c r="F86" s="23"/>
      <c r="G86" s="20">
        <v>10</v>
      </c>
      <c r="H86" s="20">
        <v>7</v>
      </c>
      <c r="I86" s="34" t="s">
        <v>51</v>
      </c>
      <c r="J86" s="141"/>
      <c r="K86" s="26">
        <v>52</v>
      </c>
      <c r="L86" s="26">
        <v>27</v>
      </c>
      <c r="M86" s="154" t="s">
        <v>321</v>
      </c>
      <c r="N86" s="23"/>
      <c r="O86" s="27">
        <v>14</v>
      </c>
      <c r="P86" s="27">
        <v>41</v>
      </c>
      <c r="Q86" s="34" t="s">
        <v>37</v>
      </c>
      <c r="R86" s="34"/>
      <c r="S86" s="26">
        <v>13</v>
      </c>
      <c r="T86" s="26">
        <v>7</v>
      </c>
      <c r="U86" s="154" t="s">
        <v>113</v>
      </c>
      <c r="V86" s="142"/>
      <c r="W86" s="20">
        <v>42</v>
      </c>
      <c r="X86" s="20">
        <v>8</v>
      </c>
      <c r="Y86" s="34" t="s">
        <v>323</v>
      </c>
      <c r="Z86" s="34"/>
      <c r="AA86" s="26">
        <v>22</v>
      </c>
      <c r="AB86" s="26">
        <v>6</v>
      </c>
      <c r="AC86" s="154" t="s">
        <v>68</v>
      </c>
      <c r="AD86" s="23"/>
      <c r="AE86" s="20">
        <v>61</v>
      </c>
      <c r="AF86" s="20">
        <v>7</v>
      </c>
      <c r="AG86" s="34" t="s">
        <v>62</v>
      </c>
      <c r="AH86" s="34"/>
      <c r="AI86" s="26">
        <v>28</v>
      </c>
      <c r="AJ86" s="26">
        <v>21</v>
      </c>
      <c r="AK86" s="154" t="s">
        <v>65</v>
      </c>
      <c r="AL86" s="23"/>
      <c r="AM86" s="20">
        <v>35</v>
      </c>
      <c r="AN86" s="20">
        <v>7</v>
      </c>
      <c r="AO86" s="34" t="s">
        <v>85</v>
      </c>
      <c r="AP86" s="34"/>
      <c r="AQ86" s="26">
        <v>49</v>
      </c>
      <c r="AR86" s="26">
        <v>0</v>
      </c>
      <c r="AS86" s="154" t="s">
        <v>65</v>
      </c>
      <c r="AT86" s="23"/>
      <c r="AU86" s="20">
        <v>33</v>
      </c>
      <c r="AV86" s="20">
        <v>12</v>
      </c>
      <c r="AW86" s="34" t="s">
        <v>37</v>
      </c>
      <c r="AX86" s="117"/>
      <c r="AY86" s="26">
        <v>12</v>
      </c>
      <c r="AZ86" s="26">
        <v>21</v>
      </c>
      <c r="BA86" s="23"/>
      <c r="BB86" s="20"/>
      <c r="BC86" s="20"/>
      <c r="BD86" s="20"/>
      <c r="BE86" s="34"/>
      <c r="BF86" s="26"/>
      <c r="BG86" s="26"/>
      <c r="BH86" s="26"/>
      <c r="DL86" s="186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1"/>
      <c r="EP86" s="181"/>
      <c r="EQ86" s="181"/>
      <c r="ER86" s="181"/>
      <c r="ES86" s="181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/>
      <c r="FS86" s="181"/>
      <c r="FT86" s="181"/>
      <c r="FU86" s="181"/>
      <c r="FV86" s="181"/>
      <c r="FW86" s="181"/>
      <c r="FX86" s="181"/>
      <c r="FY86" s="181"/>
      <c r="FZ86" s="181"/>
      <c r="GA86" s="181"/>
      <c r="GB86" s="181"/>
      <c r="GC86" s="181"/>
      <c r="GD86" s="181"/>
      <c r="GE86" s="181"/>
      <c r="GF86" s="181"/>
      <c r="GG86" s="181"/>
      <c r="GH86" s="181"/>
      <c r="GI86" s="181"/>
      <c r="GJ86" s="181"/>
      <c r="GK86" s="181"/>
      <c r="GL86" s="181"/>
      <c r="GM86" s="181"/>
      <c r="GN86" s="181"/>
      <c r="GO86" s="181"/>
    </row>
    <row r="87" spans="1:197" s="159" customFormat="1" ht="12.75">
      <c r="A87" s="172" t="s">
        <v>232</v>
      </c>
      <c r="B87" s="172"/>
      <c r="C87" s="173" t="s">
        <v>35</v>
      </c>
      <c r="D87" s="173" t="s">
        <v>36</v>
      </c>
      <c r="E87" s="159" t="s">
        <v>313</v>
      </c>
      <c r="H87" s="159">
        <f>COUNTIF(H1:H85,0)</f>
        <v>17</v>
      </c>
      <c r="L87" s="159">
        <f>COUNTIF(L1:L85,0)</f>
        <v>17</v>
      </c>
      <c r="P87" s="159">
        <f>COUNTIF(P1:P85,0)</f>
        <v>15</v>
      </c>
      <c r="T87" s="159">
        <f>COUNTIF(T1:T85,0)</f>
        <v>18</v>
      </c>
      <c r="X87" s="159">
        <f>COUNTIF(X1:X83,0)</f>
        <v>17</v>
      </c>
      <c r="AB87" s="159">
        <f>COUNTIF(AB1:AB83,0)</f>
        <v>22</v>
      </c>
      <c r="AF87" s="159">
        <f>COUNTIF(AF1:AF83,0)</f>
        <v>18</v>
      </c>
      <c r="AJ87" s="159">
        <f>COUNTIF(AJ1:AJ85,0)</f>
        <v>17</v>
      </c>
      <c r="AN87" s="159">
        <f>COUNTIF(AN1:AN83,0)</f>
        <v>11</v>
      </c>
      <c r="AR87" s="159">
        <f>COUNTIF(AR1:AR86,0)</f>
        <v>19</v>
      </c>
      <c r="AV87" s="159">
        <f>COUNTIF(AV1:AV83,0)</f>
        <v>4</v>
      </c>
      <c r="AZ87" s="159">
        <f>COUNTIF(AZ1:AZ83,0)</f>
        <v>5</v>
      </c>
      <c r="BD87" s="159">
        <f>COUNTIF(BD1:BD83,0)</f>
        <v>0</v>
      </c>
      <c r="BH87" s="159">
        <f>COUNTIF(BH1:BH83,0)</f>
        <v>1</v>
      </c>
      <c r="BI87" s="159">
        <f>SUM(A87:BH87)</f>
        <v>181</v>
      </c>
      <c r="DL87" s="186"/>
      <c r="DM87" s="181"/>
      <c r="DN87" s="181"/>
      <c r="DO87" s="181"/>
      <c r="DP87" s="181"/>
      <c r="DQ87" s="181"/>
      <c r="DR87" s="181"/>
      <c r="DS87" s="181"/>
      <c r="DT87" s="181"/>
      <c r="DU87" s="181"/>
      <c r="DV87" s="181"/>
      <c r="DW87" s="181"/>
      <c r="DX87" s="181"/>
      <c r="DY87" s="181"/>
      <c r="DZ87" s="181"/>
      <c r="EA87" s="181"/>
      <c r="EB87" s="181"/>
      <c r="EC87" s="181"/>
      <c r="ED87" s="181"/>
      <c r="EE87" s="181"/>
      <c r="EF87" s="181"/>
      <c r="EG87" s="181"/>
      <c r="EH87" s="181"/>
      <c r="EI87" s="181"/>
      <c r="EJ87" s="181"/>
      <c r="EK87" s="181"/>
      <c r="EL87" s="181"/>
      <c r="EM87" s="181"/>
      <c r="EN87" s="181"/>
      <c r="EO87" s="181"/>
      <c r="EP87" s="181"/>
      <c r="EQ87" s="181"/>
      <c r="ER87" s="181"/>
      <c r="ES87" s="181"/>
      <c r="ET87" s="181"/>
      <c r="EU87" s="181"/>
      <c r="EV87" s="181"/>
      <c r="EW87" s="181"/>
      <c r="EX87" s="181"/>
      <c r="EY87" s="181"/>
      <c r="EZ87" s="181"/>
      <c r="FA87" s="181"/>
      <c r="FB87" s="181"/>
      <c r="FC87" s="181"/>
      <c r="FD87" s="181"/>
      <c r="FE87" s="181"/>
      <c r="FF87" s="181"/>
      <c r="FG87" s="181"/>
      <c r="FH87" s="181"/>
      <c r="FI87" s="181"/>
      <c r="FJ87" s="181"/>
      <c r="FK87" s="181"/>
      <c r="FL87" s="181"/>
      <c r="FM87" s="181"/>
      <c r="FN87" s="181"/>
      <c r="FO87" s="181"/>
      <c r="FP87" s="181"/>
      <c r="FQ87" s="181"/>
      <c r="FR87" s="181"/>
      <c r="FS87" s="181"/>
      <c r="FT87" s="181"/>
      <c r="FU87" s="181"/>
      <c r="FV87" s="181"/>
      <c r="FW87" s="181"/>
      <c r="FX87" s="181"/>
      <c r="FY87" s="181"/>
      <c r="FZ87" s="181"/>
      <c r="GA87" s="181"/>
      <c r="GB87" s="181"/>
      <c r="GC87" s="181"/>
      <c r="GD87" s="181"/>
      <c r="GE87" s="181"/>
      <c r="GF87" s="181"/>
      <c r="GG87" s="181"/>
      <c r="GH87" s="181"/>
      <c r="GI87" s="181"/>
      <c r="GJ87" s="181"/>
      <c r="GK87" s="181"/>
      <c r="GL87" s="181"/>
      <c r="GM87" s="181"/>
      <c r="GN87" s="181"/>
      <c r="GO87" s="181"/>
    </row>
    <row r="88" spans="1:197" s="159" customFormat="1" ht="12.75">
      <c r="A88" s="174" t="s">
        <v>285</v>
      </c>
      <c r="B88" s="174"/>
      <c r="C88" s="56">
        <f>SUM(C33:C86)</f>
        <v>15741</v>
      </c>
      <c r="D88" s="161">
        <f>SUM(D33:D86)</f>
        <v>6931</v>
      </c>
      <c r="E88" s="179" t="s">
        <v>312</v>
      </c>
      <c r="F88" s="179"/>
      <c r="G88" s="179">
        <f>COUNTIF(G2:G85,0)</f>
        <v>16</v>
      </c>
      <c r="H88" s="179"/>
      <c r="I88" s="179"/>
      <c r="J88" s="179"/>
      <c r="K88" s="179">
        <f>COUNTIF(K2:K85,0)</f>
        <v>13</v>
      </c>
      <c r="L88" s="179"/>
      <c r="M88" s="179"/>
      <c r="N88" s="179"/>
      <c r="O88" s="179">
        <f>COUNTIF(O2:O85,0)</f>
        <v>6</v>
      </c>
      <c r="P88" s="179"/>
      <c r="Q88" s="179"/>
      <c r="R88" s="179"/>
      <c r="S88" s="179">
        <f>COUNTIF(S2:S85,0)</f>
        <v>7</v>
      </c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59">
        <f>COUNTIF(AU32:AU84,0)</f>
        <v>2</v>
      </c>
      <c r="AV88" s="179"/>
      <c r="AW88" s="179"/>
      <c r="AX88" s="179"/>
      <c r="AY88" s="159">
        <f>COUNTIF(AY2:AY84,0)</f>
        <v>0</v>
      </c>
      <c r="AZ88" s="179"/>
      <c r="BA88" s="179"/>
      <c r="BB88" s="179"/>
      <c r="BC88" s="159">
        <f>COUNTIF(BC2:BC84,0)</f>
        <v>1</v>
      </c>
      <c r="BD88" s="179"/>
      <c r="BE88" s="179"/>
      <c r="BF88" s="179"/>
      <c r="BG88" s="159">
        <f>COUNTIF(BG2:BG84,0)</f>
        <v>1</v>
      </c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87"/>
      <c r="DM88" s="181"/>
      <c r="DN88" s="181"/>
      <c r="DO88" s="181"/>
      <c r="DP88" s="181"/>
      <c r="DQ88" s="181"/>
      <c r="DR88" s="181"/>
      <c r="DS88" s="181"/>
      <c r="DT88" s="181"/>
      <c r="DU88" s="181"/>
      <c r="DV88" s="181"/>
      <c r="DW88" s="181"/>
      <c r="DX88" s="181"/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181"/>
      <c r="EU88" s="181"/>
      <c r="EV88" s="181"/>
      <c r="EW88" s="181"/>
      <c r="EX88" s="181"/>
      <c r="EY88" s="181"/>
      <c r="EZ88" s="181"/>
      <c r="FA88" s="181"/>
      <c r="FB88" s="181"/>
      <c r="FC88" s="181"/>
      <c r="FD88" s="181"/>
      <c r="FE88" s="181"/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/>
      <c r="FS88" s="181"/>
      <c r="FT88" s="181"/>
      <c r="FU88" s="181"/>
      <c r="FV88" s="181"/>
      <c r="FW88" s="181"/>
      <c r="FX88" s="181"/>
      <c r="FY88" s="181"/>
      <c r="FZ88" s="181"/>
      <c r="GA88" s="181"/>
      <c r="GB88" s="181"/>
      <c r="GC88" s="181"/>
      <c r="GD88" s="181"/>
      <c r="GE88" s="181"/>
      <c r="GF88" s="181"/>
      <c r="GG88" s="181"/>
      <c r="GH88" s="181"/>
      <c r="GI88" s="181"/>
      <c r="GJ88" s="181"/>
      <c r="GK88" s="181"/>
      <c r="GL88" s="181"/>
      <c r="GM88" s="181"/>
      <c r="GN88" s="181"/>
      <c r="GO88" s="181"/>
    </row>
    <row r="89" spans="1:197" s="159" customFormat="1" ht="12.75">
      <c r="A89" s="175"/>
      <c r="B89" s="175"/>
      <c r="C89" s="186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1"/>
      <c r="DI89" s="181"/>
      <c r="DJ89" s="181"/>
      <c r="DK89" s="181"/>
      <c r="DL89" s="181"/>
      <c r="DM89" s="181"/>
      <c r="DN89" s="181"/>
      <c r="DO89" s="181"/>
      <c r="DP89" s="181"/>
      <c r="DQ89" s="181"/>
      <c r="DR89" s="181"/>
      <c r="DS89" s="181"/>
      <c r="DT89" s="181"/>
      <c r="DU89" s="181"/>
      <c r="DV89" s="181"/>
      <c r="DW89" s="181"/>
      <c r="DX89" s="181"/>
      <c r="DY89" s="181"/>
      <c r="DZ89" s="181"/>
      <c r="EA89" s="181"/>
      <c r="EB89" s="181"/>
      <c r="EC89" s="181"/>
      <c r="ED89" s="181"/>
      <c r="EE89" s="181"/>
      <c r="EF89" s="181"/>
      <c r="EG89" s="181"/>
      <c r="EH89" s="181"/>
      <c r="EI89" s="181"/>
      <c r="EJ89" s="181"/>
      <c r="EK89" s="181"/>
      <c r="EL89" s="181"/>
      <c r="EM89" s="181"/>
      <c r="EN89" s="181"/>
      <c r="EO89" s="181"/>
      <c r="EP89" s="181"/>
      <c r="EQ89" s="181"/>
      <c r="ER89" s="181"/>
      <c r="ES89" s="181"/>
      <c r="ET89" s="181"/>
      <c r="EU89" s="181"/>
      <c r="EV89" s="181"/>
      <c r="EW89" s="181"/>
      <c r="EX89" s="181"/>
      <c r="EY89" s="181"/>
      <c r="EZ89" s="181"/>
      <c r="FA89" s="181"/>
      <c r="FB89" s="181"/>
      <c r="FC89" s="181"/>
      <c r="FD89" s="181"/>
      <c r="FE89" s="181"/>
      <c r="FF89" s="181"/>
      <c r="FG89" s="181"/>
      <c r="FH89" s="181"/>
      <c r="FI89" s="181"/>
      <c r="FJ89" s="181"/>
      <c r="FK89" s="181"/>
      <c r="FL89" s="181"/>
      <c r="FM89" s="181"/>
      <c r="FN89" s="181"/>
      <c r="FO89" s="181"/>
      <c r="FP89" s="181"/>
      <c r="FQ89" s="181"/>
      <c r="FR89" s="181"/>
      <c r="FS89" s="181"/>
      <c r="FT89" s="181"/>
      <c r="FU89" s="181"/>
      <c r="FV89" s="181"/>
      <c r="FW89" s="181"/>
      <c r="FX89" s="181"/>
      <c r="FY89" s="181"/>
      <c r="FZ89" s="181"/>
      <c r="GA89" s="181"/>
      <c r="GB89" s="181"/>
      <c r="GC89" s="181"/>
      <c r="GD89" s="181"/>
      <c r="GE89" s="181"/>
      <c r="GF89" s="181"/>
      <c r="GG89" s="181"/>
      <c r="GH89" s="181"/>
      <c r="GI89" s="181"/>
      <c r="GJ89" s="181"/>
      <c r="GK89" s="181"/>
      <c r="GL89" s="181"/>
      <c r="GM89" s="181"/>
      <c r="GN89" s="181"/>
      <c r="GO89" s="181"/>
    </row>
    <row r="90" spans="1:197" s="159" customFormat="1" ht="12.75">
      <c r="A90" s="176" t="s">
        <v>311</v>
      </c>
      <c r="B90" s="177"/>
      <c r="C90" s="186">
        <f>SUM(G87:BH87)</f>
        <v>181</v>
      </c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>
        <f>BI87</f>
        <v>181</v>
      </c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1"/>
      <c r="DF90" s="181"/>
      <c r="DG90" s="181"/>
      <c r="DH90" s="181"/>
      <c r="DI90" s="181"/>
      <c r="DJ90" s="181"/>
      <c r="DK90" s="181"/>
      <c r="DL90" s="181"/>
      <c r="DM90" s="181"/>
      <c r="DN90" s="181"/>
      <c r="DO90" s="181"/>
      <c r="DP90" s="181"/>
      <c r="DQ90" s="181"/>
      <c r="DR90" s="181"/>
      <c r="DS90" s="181"/>
      <c r="DT90" s="181"/>
      <c r="DU90" s="181"/>
      <c r="DV90" s="181"/>
      <c r="DW90" s="181"/>
      <c r="DX90" s="181"/>
      <c r="DY90" s="181"/>
      <c r="DZ90" s="181"/>
      <c r="EA90" s="181"/>
      <c r="EB90" s="181"/>
      <c r="EC90" s="181"/>
      <c r="ED90" s="181"/>
      <c r="EE90" s="181"/>
      <c r="EF90" s="181"/>
      <c r="EG90" s="181"/>
      <c r="EH90" s="181"/>
      <c r="EI90" s="181"/>
      <c r="EJ90" s="181"/>
      <c r="EK90" s="181"/>
      <c r="EL90" s="181"/>
      <c r="EM90" s="181"/>
      <c r="EN90" s="181"/>
      <c r="EO90" s="181"/>
      <c r="EP90" s="181"/>
      <c r="EQ90" s="181"/>
      <c r="ER90" s="181"/>
      <c r="ES90" s="181"/>
      <c r="ET90" s="181"/>
      <c r="EU90" s="181"/>
      <c r="EV90" s="181"/>
      <c r="EW90" s="181"/>
      <c r="EX90" s="181"/>
      <c r="EY90" s="181"/>
      <c r="EZ90" s="181"/>
      <c r="FA90" s="181"/>
      <c r="FB90" s="181"/>
      <c r="FC90" s="181"/>
      <c r="FD90" s="181"/>
      <c r="FE90" s="181"/>
      <c r="FF90" s="181"/>
      <c r="FG90" s="181"/>
      <c r="FH90" s="181"/>
      <c r="FI90" s="181"/>
      <c r="FJ90" s="181"/>
      <c r="FK90" s="181"/>
      <c r="FL90" s="181"/>
      <c r="FM90" s="181"/>
      <c r="FN90" s="181"/>
      <c r="FO90" s="181"/>
      <c r="FP90" s="181"/>
      <c r="FQ90" s="181"/>
      <c r="FR90" s="181"/>
      <c r="FS90" s="181"/>
      <c r="FT90" s="181"/>
      <c r="FU90" s="181"/>
      <c r="FV90" s="181"/>
      <c r="FW90" s="181"/>
      <c r="FX90" s="181"/>
      <c r="FY90" s="181"/>
      <c r="FZ90" s="181"/>
      <c r="GA90" s="181"/>
      <c r="GB90" s="181"/>
      <c r="GC90" s="181"/>
      <c r="GD90" s="181"/>
      <c r="GE90" s="181"/>
      <c r="GF90" s="181"/>
      <c r="GG90" s="181"/>
      <c r="GH90" s="181"/>
      <c r="GI90" s="181"/>
      <c r="GJ90" s="181"/>
      <c r="GK90" s="181"/>
      <c r="GL90" s="181"/>
      <c r="GM90" s="181"/>
      <c r="GN90" s="181"/>
      <c r="GO90" s="181"/>
    </row>
    <row r="91" spans="1:197" s="159" customFormat="1" ht="12.75">
      <c r="A91" s="178" t="s">
        <v>312</v>
      </c>
      <c r="B91" s="178"/>
      <c r="C91" s="187">
        <f>SUM(G88:BH88)</f>
        <v>46</v>
      </c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181"/>
      <c r="DR91" s="181"/>
      <c r="DS91" s="181"/>
      <c r="DT91" s="181"/>
      <c r="DU91" s="181"/>
      <c r="DV91" s="181"/>
      <c r="DW91" s="181"/>
      <c r="DX91" s="181"/>
      <c r="DY91" s="181"/>
      <c r="DZ91" s="181"/>
      <c r="EA91" s="181"/>
      <c r="EB91" s="181"/>
      <c r="EC91" s="181"/>
      <c r="ED91" s="181"/>
      <c r="EE91" s="181"/>
      <c r="EF91" s="181"/>
      <c r="EG91" s="181"/>
      <c r="EH91" s="181"/>
      <c r="EI91" s="181"/>
      <c r="EJ91" s="181"/>
      <c r="EK91" s="181"/>
      <c r="EL91" s="181"/>
      <c r="EM91" s="181"/>
      <c r="EN91" s="181"/>
      <c r="EO91" s="181"/>
      <c r="EP91" s="181"/>
      <c r="EQ91" s="181"/>
      <c r="ER91" s="181"/>
      <c r="ES91" s="181"/>
      <c r="ET91" s="181"/>
      <c r="EU91" s="181"/>
      <c r="EV91" s="181"/>
      <c r="EW91" s="181"/>
      <c r="EX91" s="181"/>
      <c r="EY91" s="181"/>
      <c r="EZ91" s="181"/>
      <c r="FA91" s="181"/>
      <c r="FB91" s="181"/>
      <c r="FC91" s="181"/>
      <c r="FD91" s="181"/>
      <c r="FE91" s="181"/>
      <c r="FF91" s="181"/>
      <c r="FG91" s="181"/>
      <c r="FH91" s="181"/>
      <c r="FI91" s="181"/>
      <c r="FJ91" s="181"/>
      <c r="FK91" s="181"/>
      <c r="FL91" s="181"/>
      <c r="FM91" s="181"/>
      <c r="FN91" s="181"/>
      <c r="FO91" s="181"/>
      <c r="FP91" s="181"/>
      <c r="FQ91" s="181"/>
      <c r="FR91" s="181"/>
      <c r="FS91" s="181"/>
      <c r="FT91" s="181"/>
      <c r="FU91" s="181"/>
      <c r="FV91" s="181"/>
      <c r="FW91" s="181"/>
      <c r="FX91" s="181"/>
      <c r="FY91" s="181"/>
      <c r="FZ91" s="181"/>
      <c r="GA91" s="181"/>
      <c r="GB91" s="181"/>
      <c r="GC91" s="181"/>
      <c r="GD91" s="181"/>
      <c r="GE91" s="181"/>
      <c r="GF91" s="181"/>
      <c r="GG91" s="181"/>
      <c r="GH91" s="181"/>
      <c r="GI91" s="181"/>
      <c r="GJ91" s="181"/>
      <c r="GK91" s="181"/>
      <c r="GL91" s="181"/>
      <c r="GM91" s="181"/>
      <c r="GN91" s="181"/>
      <c r="GO91" s="181"/>
    </row>
    <row r="92" spans="1:197" s="159" customFormat="1" ht="12.75">
      <c r="A92" s="180"/>
      <c r="B92" s="180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1"/>
      <c r="DR92" s="181"/>
      <c r="DS92" s="181"/>
      <c r="DT92" s="181"/>
      <c r="DU92" s="181"/>
      <c r="DV92" s="181"/>
      <c r="DW92" s="181"/>
      <c r="DX92" s="181"/>
      <c r="DY92" s="181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181"/>
      <c r="EU92" s="181"/>
      <c r="EV92" s="181"/>
      <c r="EW92" s="181"/>
      <c r="EX92" s="181"/>
      <c r="EY92" s="181"/>
      <c r="EZ92" s="181"/>
      <c r="FA92" s="181"/>
      <c r="FB92" s="181"/>
      <c r="FC92" s="181"/>
      <c r="FD92" s="181"/>
      <c r="FE92" s="181"/>
      <c r="FF92" s="181"/>
      <c r="FG92" s="181"/>
      <c r="FH92" s="181"/>
      <c r="FI92" s="181"/>
      <c r="FJ92" s="181"/>
      <c r="FK92" s="181"/>
      <c r="FL92" s="181"/>
      <c r="FM92" s="181"/>
      <c r="FN92" s="181"/>
      <c r="FO92" s="181"/>
      <c r="FP92" s="181"/>
      <c r="FQ92" s="181"/>
      <c r="FR92" s="181"/>
      <c r="FS92" s="181"/>
      <c r="FT92" s="181"/>
      <c r="FU92" s="181"/>
      <c r="FV92" s="181"/>
      <c r="FW92" s="181"/>
      <c r="FX92" s="181"/>
      <c r="FY92" s="181"/>
      <c r="FZ92" s="181"/>
      <c r="GA92" s="181"/>
      <c r="GB92" s="181"/>
      <c r="GC92" s="181"/>
      <c r="GD92" s="181"/>
      <c r="GE92" s="181"/>
      <c r="GF92" s="181"/>
      <c r="GG92" s="181"/>
      <c r="GH92" s="181"/>
      <c r="GI92" s="181"/>
      <c r="GJ92" s="181"/>
      <c r="GK92" s="181"/>
      <c r="GL92" s="181"/>
      <c r="GM92" s="181"/>
      <c r="GN92" s="181"/>
      <c r="GO92" s="181"/>
    </row>
    <row r="93" spans="1:197" s="159" customFormat="1" ht="12.75">
      <c r="A93" s="182"/>
      <c r="B93" s="18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  <c r="FF93" s="181"/>
      <c r="FG93" s="181"/>
      <c r="FH93" s="181"/>
      <c r="FI93" s="181"/>
      <c r="FJ93" s="181"/>
      <c r="FK93" s="181"/>
      <c r="FL93" s="181"/>
      <c r="FM93" s="181"/>
      <c r="FN93" s="181"/>
      <c r="FO93" s="181"/>
      <c r="FP93" s="181"/>
      <c r="FQ93" s="181"/>
      <c r="FR93" s="181"/>
      <c r="FS93" s="181"/>
      <c r="FT93" s="181"/>
      <c r="FU93" s="181"/>
      <c r="FV93" s="181"/>
      <c r="FW93" s="181"/>
      <c r="FX93" s="181"/>
      <c r="FY93" s="181"/>
      <c r="FZ93" s="181"/>
      <c r="GA93" s="181"/>
      <c r="GB93" s="181"/>
      <c r="GC93" s="181"/>
      <c r="GD93" s="181"/>
      <c r="GE93" s="181"/>
      <c r="GF93" s="181"/>
      <c r="GG93" s="181"/>
      <c r="GH93" s="181"/>
      <c r="GI93" s="181"/>
      <c r="GJ93" s="181"/>
      <c r="GK93" s="181"/>
      <c r="GL93" s="181"/>
      <c r="GM93" s="181"/>
      <c r="GN93" s="181"/>
      <c r="GO93" s="181"/>
    </row>
    <row r="94" spans="1:197" s="159" customFormat="1" ht="12.75">
      <c r="A94" s="183"/>
      <c r="B94" s="183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  <c r="CW94" s="181"/>
      <c r="CX94" s="181"/>
      <c r="CY94" s="181"/>
      <c r="CZ94" s="181"/>
      <c r="DA94" s="181"/>
      <c r="DB94" s="181"/>
      <c r="DC94" s="181"/>
      <c r="DD94" s="181"/>
      <c r="DE94" s="181"/>
      <c r="DF94" s="181"/>
      <c r="DG94" s="181"/>
      <c r="DH94" s="181"/>
      <c r="DI94" s="181"/>
      <c r="DJ94" s="181"/>
      <c r="DK94" s="181"/>
      <c r="DL94" s="181"/>
      <c r="DM94" s="181"/>
      <c r="DN94" s="181"/>
      <c r="DO94" s="181"/>
      <c r="DP94" s="181"/>
      <c r="DQ94" s="181"/>
      <c r="DR94" s="181"/>
      <c r="DS94" s="181"/>
      <c r="DT94" s="181"/>
      <c r="DU94" s="181"/>
      <c r="DV94" s="181"/>
      <c r="DW94" s="181"/>
      <c r="DX94" s="181"/>
      <c r="DY94" s="181"/>
      <c r="DZ94" s="181"/>
      <c r="EA94" s="181"/>
      <c r="EB94" s="181"/>
      <c r="EC94" s="181"/>
      <c r="ED94" s="181"/>
      <c r="EE94" s="181"/>
      <c r="EF94" s="181"/>
      <c r="EG94" s="181"/>
      <c r="EH94" s="181"/>
      <c r="EI94" s="181"/>
      <c r="EJ94" s="181"/>
      <c r="EK94" s="181"/>
      <c r="EL94" s="181"/>
      <c r="EM94" s="181"/>
      <c r="EN94" s="181"/>
      <c r="EO94" s="181"/>
      <c r="EP94" s="181"/>
      <c r="EQ94" s="181"/>
      <c r="ER94" s="181"/>
      <c r="ES94" s="181"/>
      <c r="ET94" s="181"/>
      <c r="EU94" s="181"/>
      <c r="EV94" s="181"/>
      <c r="EW94" s="181"/>
      <c r="EX94" s="181"/>
      <c r="EY94" s="181"/>
      <c r="EZ94" s="181"/>
      <c r="FA94" s="181"/>
      <c r="FB94" s="181"/>
      <c r="FC94" s="181"/>
      <c r="FD94" s="181"/>
      <c r="FE94" s="181"/>
      <c r="FF94" s="181"/>
      <c r="FG94" s="181"/>
      <c r="FH94" s="181"/>
      <c r="FI94" s="181"/>
      <c r="FJ94" s="181"/>
      <c r="FK94" s="181"/>
      <c r="FL94" s="181"/>
      <c r="FM94" s="181"/>
      <c r="FN94" s="181"/>
      <c r="FO94" s="181"/>
      <c r="FP94" s="181"/>
      <c r="FQ94" s="181"/>
      <c r="FR94" s="181"/>
      <c r="FS94" s="181"/>
      <c r="FT94" s="181"/>
      <c r="FU94" s="181"/>
      <c r="FV94" s="181"/>
      <c r="FW94" s="181"/>
      <c r="FX94" s="181"/>
      <c r="FY94" s="181"/>
      <c r="FZ94" s="181"/>
      <c r="GA94" s="181"/>
      <c r="GB94" s="181"/>
      <c r="GC94" s="181"/>
      <c r="GD94" s="181"/>
      <c r="GE94" s="181"/>
      <c r="GF94" s="181"/>
      <c r="GG94" s="181"/>
      <c r="GH94" s="181"/>
      <c r="GI94" s="181"/>
      <c r="GJ94" s="181"/>
      <c r="GK94" s="181"/>
      <c r="GL94" s="181"/>
      <c r="GM94" s="181"/>
      <c r="GN94" s="181"/>
      <c r="GO94" s="181"/>
    </row>
    <row r="95" spans="1:197" s="159" customFormat="1" ht="12.75">
      <c r="A95" s="184"/>
      <c r="B95" s="184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1"/>
      <c r="FL95" s="181"/>
      <c r="FM95" s="181"/>
      <c r="FN95" s="181"/>
      <c r="FO95" s="181"/>
      <c r="FP95" s="181"/>
      <c r="FQ95" s="181"/>
      <c r="FR95" s="181"/>
      <c r="FS95" s="181"/>
      <c r="FT95" s="181"/>
      <c r="FU95" s="181"/>
      <c r="FV95" s="181"/>
      <c r="FW95" s="181"/>
      <c r="FX95" s="181"/>
      <c r="FY95" s="181"/>
      <c r="FZ95" s="181"/>
      <c r="GA95" s="181"/>
      <c r="GB95" s="181"/>
      <c r="GC95" s="181"/>
      <c r="GD95" s="181"/>
      <c r="GE95" s="181"/>
      <c r="GF95" s="181"/>
      <c r="GG95" s="181"/>
      <c r="GH95" s="181"/>
      <c r="GI95" s="181"/>
      <c r="GJ95" s="181"/>
      <c r="GK95" s="181"/>
      <c r="GL95" s="181"/>
      <c r="GM95" s="181"/>
      <c r="GN95" s="181"/>
      <c r="GO95" s="181"/>
    </row>
    <row r="96" spans="1:197" s="159" customFormat="1" ht="12.75">
      <c r="A96" s="185"/>
      <c r="B96" s="185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  <c r="FF96" s="181"/>
      <c r="FG96" s="181"/>
      <c r="FH96" s="181"/>
      <c r="FI96" s="181"/>
      <c r="FJ96" s="181"/>
      <c r="FK96" s="181"/>
      <c r="FL96" s="181"/>
      <c r="FM96" s="181"/>
      <c r="FN96" s="181"/>
      <c r="FO96" s="181"/>
      <c r="FP96" s="181"/>
      <c r="FQ96" s="181"/>
      <c r="FR96" s="181"/>
      <c r="FS96" s="181"/>
      <c r="FT96" s="181"/>
      <c r="FU96" s="181"/>
      <c r="FV96" s="181"/>
      <c r="FW96" s="181"/>
      <c r="FX96" s="181"/>
      <c r="FY96" s="181"/>
      <c r="FZ96" s="181"/>
      <c r="GA96" s="181"/>
      <c r="GB96" s="181"/>
      <c r="GC96" s="181"/>
      <c r="GD96" s="181"/>
      <c r="GE96" s="181"/>
      <c r="GF96" s="181"/>
      <c r="GG96" s="181"/>
      <c r="GH96" s="181"/>
      <c r="GI96" s="181"/>
      <c r="GJ96" s="181"/>
      <c r="GK96" s="181"/>
      <c r="GL96" s="181"/>
      <c r="GM96" s="181"/>
      <c r="GN96" s="181"/>
      <c r="GO96" s="181"/>
    </row>
    <row r="97" spans="1:197" s="159" customFormat="1" ht="12.75">
      <c r="A97" s="185"/>
      <c r="B97" s="185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1"/>
      <c r="FL97" s="181"/>
      <c r="FM97" s="181"/>
      <c r="FN97" s="181"/>
      <c r="FO97" s="181"/>
      <c r="FP97" s="181"/>
      <c r="FQ97" s="181"/>
      <c r="FR97" s="181"/>
      <c r="FS97" s="181"/>
      <c r="FT97" s="181"/>
      <c r="FU97" s="181"/>
      <c r="FV97" s="181"/>
      <c r="FW97" s="181"/>
      <c r="FX97" s="181"/>
      <c r="FY97" s="181"/>
      <c r="FZ97" s="181"/>
      <c r="GA97" s="181"/>
      <c r="GB97" s="181"/>
      <c r="GC97" s="181"/>
      <c r="GD97" s="181"/>
      <c r="GE97" s="181"/>
      <c r="GF97" s="181"/>
      <c r="GG97" s="181"/>
      <c r="GH97" s="181"/>
      <c r="GI97" s="181"/>
      <c r="GJ97" s="181"/>
      <c r="GK97" s="181"/>
      <c r="GL97" s="181"/>
      <c r="GM97" s="181"/>
      <c r="GN97" s="181"/>
      <c r="GO97" s="181"/>
    </row>
    <row r="98" spans="1:197" s="159" customFormat="1" ht="12.75">
      <c r="A98" s="185"/>
      <c r="B98" s="185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1"/>
      <c r="EU98" s="181"/>
      <c r="EV98" s="181"/>
      <c r="EW98" s="181"/>
      <c r="EX98" s="181"/>
      <c r="EY98" s="181"/>
      <c r="EZ98" s="181"/>
      <c r="FA98" s="181"/>
      <c r="FB98" s="181"/>
      <c r="FC98" s="181"/>
      <c r="FD98" s="181"/>
      <c r="FE98" s="181"/>
      <c r="FF98" s="181"/>
      <c r="FG98" s="181"/>
      <c r="FH98" s="181"/>
      <c r="FI98" s="181"/>
      <c r="FJ98" s="181"/>
      <c r="FK98" s="181"/>
      <c r="FL98" s="181"/>
      <c r="FM98" s="181"/>
      <c r="FN98" s="181"/>
      <c r="FO98" s="181"/>
      <c r="FP98" s="181"/>
      <c r="FQ98" s="181"/>
      <c r="FR98" s="181"/>
      <c r="FS98" s="181"/>
      <c r="FT98" s="181"/>
      <c r="FU98" s="181"/>
      <c r="FV98" s="181"/>
      <c r="FW98" s="181"/>
      <c r="FX98" s="181"/>
      <c r="FY98" s="181"/>
      <c r="FZ98" s="181"/>
      <c r="GA98" s="181"/>
      <c r="GB98" s="181"/>
      <c r="GC98" s="181"/>
      <c r="GD98" s="181"/>
      <c r="GE98" s="181"/>
      <c r="GF98" s="181"/>
      <c r="GG98" s="181"/>
      <c r="GH98" s="181"/>
      <c r="GI98" s="181"/>
      <c r="GJ98" s="181"/>
      <c r="GK98" s="181"/>
      <c r="GL98" s="181"/>
      <c r="GM98" s="181"/>
      <c r="GN98" s="181"/>
      <c r="GO98" s="181"/>
    </row>
    <row r="99" spans="1:128" ht="12.75">
      <c r="A99" s="183"/>
      <c r="B99" s="183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</row>
    <row r="100" spans="1:4" ht="12.75">
      <c r="A100" s="188"/>
      <c r="B100" s="188"/>
      <c r="C100" s="181"/>
      <c r="D100" s="181"/>
    </row>
    <row r="101" spans="1:4" ht="12.75">
      <c r="A101" s="184"/>
      <c r="B101" s="184"/>
      <c r="C101" s="181"/>
      <c r="D101" s="181"/>
    </row>
    <row r="102" spans="1:4" ht="12.75">
      <c r="A102" s="189"/>
      <c r="B102" s="189"/>
      <c r="C102" s="181"/>
      <c r="D102" s="181"/>
    </row>
    <row r="103" spans="1:4" ht="12.75">
      <c r="A103" s="189"/>
      <c r="B103" s="189"/>
      <c r="C103" s="181"/>
      <c r="D103" s="181"/>
    </row>
    <row r="104" spans="1:4" ht="12.75">
      <c r="A104" s="189"/>
      <c r="B104" s="189"/>
      <c r="C104" s="181"/>
      <c r="D104" s="181"/>
    </row>
    <row r="105" spans="1:4" ht="12.75">
      <c r="A105" s="189"/>
      <c r="B105" s="189"/>
      <c r="C105" s="181"/>
      <c r="D105" s="181"/>
    </row>
    <row r="106" spans="1:4" ht="12.75">
      <c r="A106" s="189"/>
      <c r="B106" s="189"/>
      <c r="C106" s="181"/>
      <c r="D106" s="181"/>
    </row>
    <row r="107" spans="1:4" ht="12.75">
      <c r="A107" s="189"/>
      <c r="B107" s="189"/>
      <c r="C107" s="181"/>
      <c r="D107" s="181"/>
    </row>
    <row r="108" spans="1:4" ht="12.75">
      <c r="A108" s="189"/>
      <c r="B108" s="189"/>
      <c r="C108" s="181"/>
      <c r="D108" s="181"/>
    </row>
    <row r="109" spans="1:4" ht="12.75">
      <c r="A109" s="189"/>
      <c r="B109" s="189"/>
      <c r="C109" s="181"/>
      <c r="D109" s="181"/>
    </row>
    <row r="110" spans="1:4" ht="12.75">
      <c r="A110" s="189"/>
      <c r="B110" s="189"/>
      <c r="C110" s="181"/>
      <c r="D110" s="181"/>
    </row>
    <row r="111" spans="1:4" ht="12.75">
      <c r="A111" s="189"/>
      <c r="B111" s="189"/>
      <c r="C111" s="181"/>
      <c r="D111" s="181"/>
    </row>
    <row r="112" spans="1:4" ht="12.75">
      <c r="A112" s="183"/>
      <c r="B112" s="183"/>
      <c r="C112" s="181"/>
      <c r="D112" s="181"/>
    </row>
    <row r="113" spans="1:4" ht="12.75">
      <c r="A113" s="181"/>
      <c r="B113" s="181"/>
      <c r="C113" s="181"/>
      <c r="D113" s="181"/>
    </row>
    <row r="114" spans="1:4" ht="12.75">
      <c r="A114" s="181"/>
      <c r="B114" s="181"/>
      <c r="C114" s="181"/>
      <c r="D114" s="181"/>
    </row>
    <row r="115" spans="1:4" ht="12.75">
      <c r="A115" s="181"/>
      <c r="B115" s="181"/>
      <c r="C115" s="181"/>
      <c r="D115" s="181"/>
    </row>
    <row r="116" spans="1:4" ht="12.75">
      <c r="A116" s="181"/>
      <c r="B116" s="181"/>
      <c r="C116" s="181"/>
      <c r="D116" s="181"/>
    </row>
    <row r="117" spans="1:4" ht="12.75">
      <c r="A117" s="181"/>
      <c r="B117" s="181"/>
      <c r="C117" s="181"/>
      <c r="D117" s="181"/>
    </row>
    <row r="118" spans="1:4" ht="12.75">
      <c r="A118" s="181"/>
      <c r="B118" s="181"/>
      <c r="C118" s="181"/>
      <c r="D118" s="181"/>
    </row>
    <row r="119" spans="1:4" ht="12.75">
      <c r="A119" s="181"/>
      <c r="B119" s="181"/>
      <c r="C119" s="181"/>
      <c r="D119" s="181"/>
    </row>
    <row r="120" spans="1:4" ht="12.75">
      <c r="A120" s="181"/>
      <c r="B120" s="181"/>
      <c r="C120" s="181"/>
      <c r="D120" s="181"/>
    </row>
    <row r="121" spans="1:4" ht="12.75">
      <c r="A121" s="181"/>
      <c r="B121" s="181"/>
      <c r="C121" s="181"/>
      <c r="D121" s="181"/>
    </row>
    <row r="122" spans="1:4" ht="12.75">
      <c r="A122" s="181"/>
      <c r="B122" s="181"/>
      <c r="C122" s="181"/>
      <c r="D122" s="181"/>
    </row>
    <row r="123" spans="1:4" ht="12.75">
      <c r="A123" s="181"/>
      <c r="B123" s="181"/>
      <c r="C123" s="181"/>
      <c r="D123" s="181"/>
    </row>
    <row r="124" spans="1:4" ht="12.75">
      <c r="A124" s="181"/>
      <c r="B124" s="181"/>
      <c r="C124" s="181"/>
      <c r="D124" s="181"/>
    </row>
    <row r="125" spans="1:4" ht="12.75">
      <c r="A125" s="181"/>
      <c r="B125" s="181"/>
      <c r="C125" s="181"/>
      <c r="D125" s="181"/>
    </row>
    <row r="126" spans="1:4" ht="12.75">
      <c r="A126" s="181"/>
      <c r="B126" s="181"/>
      <c r="C126" s="181"/>
      <c r="D126" s="181"/>
    </row>
    <row r="127" spans="1:4" ht="12.75">
      <c r="A127" s="181"/>
      <c r="B127" s="181"/>
      <c r="C127" s="181"/>
      <c r="D127" s="181"/>
    </row>
    <row r="128" spans="1:4" ht="12.75">
      <c r="A128" s="181"/>
      <c r="B128" s="181"/>
      <c r="C128" s="181"/>
      <c r="D128" s="181"/>
    </row>
    <row r="129" spans="1:4" ht="12.75">
      <c r="A129" s="181"/>
      <c r="B129" s="181"/>
      <c r="C129" s="181"/>
      <c r="D129" s="181"/>
    </row>
    <row r="130" spans="1:4" ht="12.75">
      <c r="A130" s="181"/>
      <c r="B130" s="181"/>
      <c r="C130" s="181"/>
      <c r="D130" s="181"/>
    </row>
    <row r="131" spans="1:4" ht="12.75">
      <c r="A131" s="181"/>
      <c r="B131" s="181"/>
      <c r="C131" s="181"/>
      <c r="D131" s="181"/>
    </row>
    <row r="132" spans="1:4" ht="12.75">
      <c r="A132" s="181"/>
      <c r="B132" s="181"/>
      <c r="C132" s="181"/>
      <c r="D132" s="181"/>
    </row>
    <row r="133" spans="1:4" ht="12.75">
      <c r="A133" s="181"/>
      <c r="B133" s="181"/>
      <c r="C133" s="181"/>
      <c r="D133" s="181"/>
    </row>
    <row r="134" spans="1:4" ht="12.75">
      <c r="A134" s="181"/>
      <c r="B134" s="181"/>
      <c r="C134" s="181"/>
      <c r="D134" s="181"/>
    </row>
    <row r="135" spans="1:4" ht="12.75">
      <c r="A135" s="181"/>
      <c r="B135" s="181"/>
      <c r="C135" s="181"/>
      <c r="D135" s="181"/>
    </row>
    <row r="136" spans="1:4" ht="12.75">
      <c r="A136" s="181"/>
      <c r="B136" s="181"/>
      <c r="C136" s="181"/>
      <c r="D136" s="181"/>
    </row>
    <row r="137" spans="1:4" ht="12.75">
      <c r="A137" s="181"/>
      <c r="B137" s="181"/>
      <c r="C137" s="181"/>
      <c r="D137" s="181"/>
    </row>
    <row r="138" spans="1:4" ht="12.75">
      <c r="A138" s="181"/>
      <c r="B138" s="181"/>
      <c r="C138" s="181"/>
      <c r="D138" s="181"/>
    </row>
    <row r="139" spans="1:4" ht="12.75">
      <c r="A139" s="181"/>
      <c r="B139" s="181"/>
      <c r="C139" s="181"/>
      <c r="D139" s="181"/>
    </row>
    <row r="140" spans="1:4" ht="12.75">
      <c r="A140" s="181"/>
      <c r="B140" s="181"/>
      <c r="C140" s="181"/>
      <c r="D140" s="181"/>
    </row>
    <row r="141" spans="1:4" ht="12.75">
      <c r="A141" s="181"/>
      <c r="B141" s="181"/>
      <c r="C141" s="181"/>
      <c r="D141" s="181"/>
    </row>
    <row r="142" spans="1:4" ht="12.75">
      <c r="A142" s="181"/>
      <c r="B142" s="181"/>
      <c r="C142" s="181"/>
      <c r="D142" s="181"/>
    </row>
    <row r="143" spans="1:4" ht="12.75">
      <c r="A143" s="181"/>
      <c r="B143" s="181"/>
      <c r="C143" s="181"/>
      <c r="D143" s="181"/>
    </row>
    <row r="144" spans="1:4" ht="12.75">
      <c r="A144" s="181"/>
      <c r="B144" s="181"/>
      <c r="C144" s="181"/>
      <c r="D144" s="181"/>
    </row>
    <row r="145" spans="1:4" ht="12.75">
      <c r="A145" s="181"/>
      <c r="B145" s="181"/>
      <c r="C145" s="181"/>
      <c r="D145" s="181"/>
    </row>
    <row r="146" spans="1:4" ht="12.75">
      <c r="A146" s="181"/>
      <c r="B146" s="181"/>
      <c r="C146" s="181"/>
      <c r="D146" s="181"/>
    </row>
    <row r="147" spans="1:4" ht="12.75">
      <c r="A147" s="181"/>
      <c r="B147" s="181"/>
      <c r="C147" s="181"/>
      <c r="D147" s="181"/>
    </row>
    <row r="148" spans="1:4" ht="12.75">
      <c r="A148" s="181"/>
      <c r="B148" s="181"/>
      <c r="C148" s="181"/>
      <c r="D148" s="181"/>
    </row>
    <row r="149" spans="1:4" ht="12.75">
      <c r="A149" s="181"/>
      <c r="B149" s="181"/>
      <c r="C149" s="181"/>
      <c r="D149" s="181"/>
    </row>
    <row r="150" spans="1:4" ht="12.75">
      <c r="A150" s="181"/>
      <c r="B150" s="181"/>
      <c r="C150" s="181"/>
      <c r="D150" s="181"/>
    </row>
    <row r="151" spans="1:4" ht="12.75">
      <c r="A151" s="181"/>
      <c r="B151" s="181"/>
      <c r="C151" s="181"/>
      <c r="D151" s="181"/>
    </row>
    <row r="152" spans="1:4" ht="12.75">
      <c r="A152" s="181"/>
      <c r="B152" s="181"/>
      <c r="C152" s="181"/>
      <c r="D152" s="181"/>
    </row>
    <row r="153" spans="1:4" ht="12.75">
      <c r="A153" s="181"/>
      <c r="B153" s="181"/>
      <c r="C153" s="181"/>
      <c r="D153" s="181"/>
    </row>
    <row r="154" spans="1:4" ht="12.75">
      <c r="A154" s="181"/>
      <c r="B154" s="181"/>
      <c r="C154" s="181"/>
      <c r="D154" s="181"/>
    </row>
    <row r="155" spans="1:4" ht="12.75">
      <c r="A155" s="181"/>
      <c r="B155" s="181"/>
      <c r="C155" s="181"/>
      <c r="D155" s="181"/>
    </row>
    <row r="156" spans="1:4" ht="12.75">
      <c r="A156" s="181"/>
      <c r="B156" s="181"/>
      <c r="C156" s="181"/>
      <c r="D156" s="181"/>
    </row>
    <row r="157" spans="1:4" ht="12.75">
      <c r="A157" s="181"/>
      <c r="B157" s="181"/>
      <c r="C157" s="181"/>
      <c r="D157" s="181"/>
    </row>
    <row r="158" spans="1:4" ht="12.75">
      <c r="A158" s="181"/>
      <c r="B158" s="181"/>
      <c r="C158" s="181"/>
      <c r="D158" s="181"/>
    </row>
    <row r="159" spans="1:4" ht="12.75">
      <c r="A159" s="181"/>
      <c r="B159" s="181"/>
      <c r="C159" s="181"/>
      <c r="D159" s="181"/>
    </row>
    <row r="160" spans="1:4" ht="12.75">
      <c r="A160" s="181"/>
      <c r="B160" s="181"/>
      <c r="C160" s="181"/>
      <c r="D160" s="181"/>
    </row>
    <row r="161" spans="1:4" ht="12.75">
      <c r="A161" s="181"/>
      <c r="B161" s="181"/>
      <c r="C161" s="181"/>
      <c r="D161" s="181"/>
    </row>
    <row r="162" spans="1:4" ht="12.75">
      <c r="A162" s="181"/>
      <c r="B162" s="181"/>
      <c r="C162" s="181"/>
      <c r="D162" s="181"/>
    </row>
    <row r="163" spans="1:4" ht="12.75">
      <c r="A163" s="181"/>
      <c r="B163" s="181"/>
      <c r="C163" s="181"/>
      <c r="D163" s="181"/>
    </row>
    <row r="164" spans="1:4" ht="12.75">
      <c r="A164" s="181"/>
      <c r="B164" s="181"/>
      <c r="C164" s="181"/>
      <c r="D164" s="181"/>
    </row>
    <row r="165" spans="1:4" ht="12.75">
      <c r="A165" s="181"/>
      <c r="B165" s="181"/>
      <c r="C165" s="181"/>
      <c r="D165" s="181"/>
    </row>
    <row r="166" spans="1:4" ht="12.75">
      <c r="A166" s="181"/>
      <c r="B166" s="181"/>
      <c r="C166" s="181"/>
      <c r="D166" s="181"/>
    </row>
    <row r="167" spans="1:4" ht="12.75">
      <c r="A167" s="181"/>
      <c r="B167" s="181"/>
      <c r="C167" s="181"/>
      <c r="D167" s="181"/>
    </row>
    <row r="168" spans="1:4" ht="12.75">
      <c r="A168" s="181"/>
      <c r="B168" s="181"/>
      <c r="C168" s="181"/>
      <c r="D168" s="181"/>
    </row>
    <row r="169" spans="1:4" ht="12.75">
      <c r="A169" s="181"/>
      <c r="B169" s="181"/>
      <c r="C169" s="181"/>
      <c r="D169" s="181"/>
    </row>
    <row r="170" spans="1:4" ht="12.75">
      <c r="A170" s="181"/>
      <c r="B170" s="181"/>
      <c r="C170" s="181"/>
      <c r="D170" s="181"/>
    </row>
    <row r="171" spans="1:4" ht="12.75">
      <c r="A171" s="181"/>
      <c r="B171" s="181"/>
      <c r="C171" s="181"/>
      <c r="D171" s="181"/>
    </row>
    <row r="172" spans="1:4" ht="12.75">
      <c r="A172" s="181"/>
      <c r="B172" s="181"/>
      <c r="C172" s="181"/>
      <c r="D172" s="181"/>
    </row>
    <row r="173" spans="1:4" ht="12.75">
      <c r="A173" s="181"/>
      <c r="B173" s="181"/>
      <c r="C173" s="181"/>
      <c r="D173" s="181"/>
    </row>
    <row r="174" spans="1:4" ht="12.75">
      <c r="A174" s="181"/>
      <c r="B174" s="181"/>
      <c r="C174" s="181"/>
      <c r="D174" s="181"/>
    </row>
    <row r="175" spans="1:4" ht="12.75">
      <c r="A175" s="181"/>
      <c r="B175" s="181"/>
      <c r="C175" s="181"/>
      <c r="D175" s="181"/>
    </row>
    <row r="176" spans="1:4" ht="12.75">
      <c r="A176" s="181"/>
      <c r="B176" s="181"/>
      <c r="C176" s="181"/>
      <c r="D176" s="181"/>
    </row>
    <row r="177" spans="1:4" ht="12.75">
      <c r="A177" s="181"/>
      <c r="B177" s="181"/>
      <c r="C177" s="181"/>
      <c r="D177" s="181"/>
    </row>
    <row r="178" spans="1:4" ht="12.75">
      <c r="A178" s="181"/>
      <c r="B178" s="181"/>
      <c r="C178" s="181"/>
      <c r="D178" s="181"/>
    </row>
    <row r="179" spans="1:4" ht="12.75">
      <c r="A179" s="181"/>
      <c r="B179" s="181"/>
      <c r="C179" s="181"/>
      <c r="D179" s="181"/>
    </row>
    <row r="180" spans="1:4" ht="12.75">
      <c r="A180" s="181"/>
      <c r="B180" s="181"/>
      <c r="C180" s="181"/>
      <c r="D180" s="181"/>
    </row>
    <row r="181" spans="1:4" ht="12.75">
      <c r="A181" s="181"/>
      <c r="B181" s="181"/>
      <c r="C181" s="181"/>
      <c r="D181" s="181"/>
    </row>
    <row r="182" spans="1:4" ht="12.75">
      <c r="A182" s="181"/>
      <c r="B182" s="181"/>
      <c r="C182" s="181"/>
      <c r="D182" s="181"/>
    </row>
    <row r="183" spans="1:4" ht="12.75">
      <c r="A183" s="181"/>
      <c r="B183" s="181"/>
      <c r="C183" s="181"/>
      <c r="D183" s="181"/>
    </row>
    <row r="184" spans="1:4" ht="12.75">
      <c r="A184" s="181"/>
      <c r="B184" s="181"/>
      <c r="C184" s="181"/>
      <c r="D184" s="181"/>
    </row>
    <row r="185" spans="1:4" ht="12.75">
      <c r="A185" s="181"/>
      <c r="B185" s="181"/>
      <c r="C185" s="181"/>
      <c r="D185" s="181"/>
    </row>
    <row r="186" spans="1:4" ht="12.75">
      <c r="A186" s="181"/>
      <c r="B186" s="181"/>
      <c r="C186" s="181"/>
      <c r="D186" s="181"/>
    </row>
    <row r="187" spans="1:4" ht="12.75">
      <c r="A187" s="181"/>
      <c r="B187" s="181"/>
      <c r="C187" s="181"/>
      <c r="D187" s="181"/>
    </row>
    <row r="188" spans="1:4" ht="12.75">
      <c r="A188" s="181"/>
      <c r="B188" s="181"/>
      <c r="C188" s="181"/>
      <c r="D188" s="181"/>
    </row>
    <row r="189" spans="1:4" ht="12.75">
      <c r="A189" s="181"/>
      <c r="B189" s="181"/>
      <c r="C189" s="181"/>
      <c r="D189" s="181"/>
    </row>
    <row r="190" spans="1:4" ht="12.75">
      <c r="A190" s="181"/>
      <c r="B190" s="181"/>
      <c r="C190" s="181"/>
      <c r="D190" s="181"/>
    </row>
    <row r="191" spans="1:4" ht="12.75">
      <c r="A191" s="181"/>
      <c r="B191" s="181"/>
      <c r="C191" s="181"/>
      <c r="D191" s="181"/>
    </row>
    <row r="192" spans="1:4" ht="12.75">
      <c r="A192" s="181"/>
      <c r="B192" s="181"/>
      <c r="C192" s="181"/>
      <c r="D192" s="181"/>
    </row>
    <row r="193" spans="1:4" ht="12.75">
      <c r="A193" s="181"/>
      <c r="B193" s="181"/>
      <c r="C193" s="181"/>
      <c r="D193" s="181"/>
    </row>
    <row r="194" spans="1:4" ht="12.75">
      <c r="A194" s="181"/>
      <c r="B194" s="181"/>
      <c r="C194" s="181"/>
      <c r="D194" s="181"/>
    </row>
    <row r="195" spans="1:4" ht="12.75">
      <c r="A195" s="181"/>
      <c r="B195" s="181"/>
      <c r="C195" s="181"/>
      <c r="D195" s="181"/>
    </row>
    <row r="196" spans="1:4" ht="12.75">
      <c r="A196" s="181"/>
      <c r="B196" s="181"/>
      <c r="C196" s="181"/>
      <c r="D196" s="181"/>
    </row>
    <row r="197" spans="1:4" ht="12.75">
      <c r="A197" s="181"/>
      <c r="B197" s="181"/>
      <c r="C197" s="181"/>
      <c r="D197" s="181"/>
    </row>
    <row r="198" spans="1:4" ht="12.75">
      <c r="A198" s="181"/>
      <c r="B198" s="181"/>
      <c r="C198" s="181"/>
      <c r="D198" s="181"/>
    </row>
    <row r="199" spans="1:4" ht="12.75">
      <c r="A199" s="181"/>
      <c r="B199" s="181"/>
      <c r="C199" s="181"/>
      <c r="D199" s="181"/>
    </row>
    <row r="200" spans="1:4" ht="12.75">
      <c r="A200" s="181"/>
      <c r="B200" s="181"/>
      <c r="C200" s="181"/>
      <c r="D200" s="181"/>
    </row>
    <row r="201" spans="1:4" ht="12.75">
      <c r="A201" s="181"/>
      <c r="B201" s="181"/>
      <c r="C201" s="181"/>
      <c r="D201" s="181"/>
    </row>
    <row r="202" spans="1:4" ht="12.75">
      <c r="A202" s="181"/>
      <c r="B202" s="181"/>
      <c r="C202" s="181"/>
      <c r="D202" s="181"/>
    </row>
    <row r="203" spans="1:4" ht="12.75">
      <c r="A203" s="181"/>
      <c r="B203" s="181"/>
      <c r="C203" s="181"/>
      <c r="D203" s="181"/>
    </row>
    <row r="204" spans="1:4" ht="12.75">
      <c r="A204" s="181"/>
      <c r="B204" s="181"/>
      <c r="C204" s="181"/>
      <c r="D204" s="181"/>
    </row>
    <row r="205" spans="1:4" ht="12.75">
      <c r="A205" s="181"/>
      <c r="B205" s="181"/>
      <c r="C205" s="181"/>
      <c r="D205" s="181"/>
    </row>
    <row r="206" spans="1:4" ht="12.75">
      <c r="A206" s="181"/>
      <c r="B206" s="181"/>
      <c r="C206" s="181"/>
      <c r="D206" s="181"/>
    </row>
    <row r="207" spans="1:4" ht="12.75">
      <c r="A207" s="181"/>
      <c r="B207" s="181"/>
      <c r="C207" s="181"/>
      <c r="D207" s="181"/>
    </row>
    <row r="208" spans="1:4" ht="12.75">
      <c r="A208" s="181"/>
      <c r="B208" s="181"/>
      <c r="C208" s="181"/>
      <c r="D208" s="181"/>
    </row>
    <row r="209" spans="1:4" ht="12.75">
      <c r="A209" s="181"/>
      <c r="B209" s="181"/>
      <c r="C209" s="181"/>
      <c r="D209" s="181"/>
    </row>
    <row r="210" spans="1:4" ht="12.75">
      <c r="A210" s="181"/>
      <c r="B210" s="181"/>
      <c r="C210" s="181"/>
      <c r="D210" s="181"/>
    </row>
    <row r="211" spans="1:4" ht="12.75">
      <c r="A211" s="181"/>
      <c r="B211" s="181"/>
      <c r="C211" s="181"/>
      <c r="D211" s="181"/>
    </row>
    <row r="212" spans="1:4" ht="12.75">
      <c r="A212" s="181"/>
      <c r="B212" s="181"/>
      <c r="C212" s="181"/>
      <c r="D212" s="181"/>
    </row>
    <row r="213" spans="1:4" ht="12.75">
      <c r="A213" s="181"/>
      <c r="B213" s="181"/>
      <c r="C213" s="181"/>
      <c r="D213" s="181"/>
    </row>
    <row r="214" spans="1:4" ht="12.75">
      <c r="A214" s="181"/>
      <c r="B214" s="181"/>
      <c r="C214" s="181"/>
      <c r="D214" s="181"/>
    </row>
    <row r="215" spans="1:4" ht="12.75">
      <c r="A215" s="181"/>
      <c r="B215" s="181"/>
      <c r="C215" s="181"/>
      <c r="D215" s="181"/>
    </row>
    <row r="216" spans="1:4" ht="12.75">
      <c r="A216" s="181"/>
      <c r="B216" s="181"/>
      <c r="C216" s="181"/>
      <c r="D216" s="181"/>
    </row>
    <row r="217" spans="1:4" ht="12.75">
      <c r="A217" s="181"/>
      <c r="B217" s="181"/>
      <c r="C217" s="181"/>
      <c r="D217" s="181"/>
    </row>
    <row r="218" spans="1:4" ht="12.75">
      <c r="A218" s="181"/>
      <c r="B218" s="181"/>
      <c r="C218" s="181"/>
      <c r="D218" s="181"/>
    </row>
    <row r="219" spans="1:4" ht="12.75">
      <c r="A219" s="181"/>
      <c r="B219" s="181"/>
      <c r="C219" s="181"/>
      <c r="D219" s="181"/>
    </row>
    <row r="220" spans="1:4" ht="12.75">
      <c r="A220" s="181"/>
      <c r="B220" s="181"/>
      <c r="C220" s="181"/>
      <c r="D220" s="181"/>
    </row>
    <row r="221" spans="1:4" ht="12.75">
      <c r="A221" s="181"/>
      <c r="B221" s="181"/>
      <c r="C221" s="181"/>
      <c r="D221" s="181"/>
    </row>
    <row r="222" spans="1:4" ht="12.75">
      <c r="A222" s="181"/>
      <c r="B222" s="181"/>
      <c r="C222" s="181"/>
      <c r="D222" s="181"/>
    </row>
    <row r="223" spans="1:4" ht="12.75">
      <c r="A223" s="181"/>
      <c r="B223" s="181"/>
      <c r="C223" s="181"/>
      <c r="D223" s="181"/>
    </row>
    <row r="224" spans="1:4" ht="12.75">
      <c r="A224" s="181"/>
      <c r="B224" s="181"/>
      <c r="C224" s="181"/>
      <c r="D224" s="181"/>
    </row>
    <row r="225" spans="1:4" ht="12.75">
      <c r="A225" s="181"/>
      <c r="B225" s="181"/>
      <c r="C225" s="181"/>
      <c r="D225" s="181"/>
    </row>
    <row r="226" spans="1:4" ht="12.75">
      <c r="A226" s="181"/>
      <c r="B226" s="181"/>
      <c r="C226" s="181"/>
      <c r="D226" s="181"/>
    </row>
    <row r="227" spans="1:4" ht="12.75">
      <c r="A227" s="181"/>
      <c r="B227" s="181"/>
      <c r="C227" s="181"/>
      <c r="D227" s="181"/>
    </row>
    <row r="228" spans="1:4" ht="12.75">
      <c r="A228" s="181"/>
      <c r="B228" s="181"/>
      <c r="C228" s="181"/>
      <c r="D228" s="181"/>
    </row>
    <row r="229" spans="1:4" ht="12.75">
      <c r="A229" s="181"/>
      <c r="B229" s="181"/>
      <c r="C229" s="181"/>
      <c r="D229" s="181"/>
    </row>
    <row r="230" spans="1:4" ht="12.75">
      <c r="A230" s="181"/>
      <c r="B230" s="181"/>
      <c r="C230" s="181"/>
      <c r="D230" s="181"/>
    </row>
    <row r="231" spans="1:4" ht="12.75">
      <c r="A231" s="181"/>
      <c r="B231" s="181"/>
      <c r="C231" s="181"/>
      <c r="D231" s="181"/>
    </row>
    <row r="232" spans="1:4" ht="12.75">
      <c r="A232" s="181"/>
      <c r="B232" s="181"/>
      <c r="C232" s="181"/>
      <c r="D232" s="181"/>
    </row>
    <row r="233" spans="1:4" ht="12.75">
      <c r="A233" s="181"/>
      <c r="B233" s="181"/>
      <c r="C233" s="181"/>
      <c r="D233" s="181"/>
    </row>
    <row r="234" spans="1:4" ht="12.75">
      <c r="A234" s="181"/>
      <c r="B234" s="181"/>
      <c r="C234" s="181"/>
      <c r="D234" s="181"/>
    </row>
    <row r="235" spans="1:4" ht="12.75">
      <c r="A235" s="181"/>
      <c r="B235" s="181"/>
      <c r="C235" s="181"/>
      <c r="D235" s="181"/>
    </row>
    <row r="236" spans="1:4" ht="12.75">
      <c r="A236" s="181"/>
      <c r="B236" s="181"/>
      <c r="C236" s="181"/>
      <c r="D236" s="181"/>
    </row>
    <row r="237" spans="1:4" ht="12.75">
      <c r="A237" s="181"/>
      <c r="B237" s="181"/>
      <c r="C237" s="181"/>
      <c r="D237" s="181"/>
    </row>
    <row r="238" spans="1:4" ht="12.75">
      <c r="A238" s="181"/>
      <c r="B238" s="181"/>
      <c r="C238" s="181"/>
      <c r="D238" s="181"/>
    </row>
    <row r="239" spans="1:4" ht="12.75">
      <c r="A239" s="181"/>
      <c r="B239" s="181"/>
      <c r="C239" s="181"/>
      <c r="D239" s="181"/>
    </row>
    <row r="240" spans="1:4" ht="12.75">
      <c r="A240" s="181"/>
      <c r="B240" s="181"/>
      <c r="C240" s="181"/>
      <c r="D240" s="181"/>
    </row>
    <row r="241" spans="1:4" ht="12.75">
      <c r="A241" s="181"/>
      <c r="B241" s="181"/>
      <c r="C241" s="181"/>
      <c r="D241" s="181"/>
    </row>
  </sheetData>
  <sheetProtection/>
  <hyperlinks>
    <hyperlink ref="E81" r:id="rId1" display="Richlands"/>
    <hyperlink ref="I81" r:id="rId2" display="Coeburn"/>
    <hyperlink ref="M81" r:id="rId3" display="Pound"/>
    <hyperlink ref="Q81" r:id="rId4" display="Appy"/>
    <hyperlink ref="U81" r:id="rId5" display="Lee"/>
    <hyperlink ref="Y81" r:id="rId6" display="Tazewell"/>
    <hyperlink ref="AC81" r:id="rId7" display="Wise"/>
    <hyperlink ref="E80" r:id="rId8" display="Richlands"/>
    <hyperlink ref="I80" r:id="rId9" display="Coeburn"/>
    <hyperlink ref="M80" r:id="rId10" display="Pound"/>
    <hyperlink ref="Q80" r:id="rId11" display="Appy"/>
    <hyperlink ref="U80" r:id="rId12" display="Lee"/>
    <hyperlink ref="Y80" r:id="rId13" display="Tazewell"/>
    <hyperlink ref="AC80" r:id="rId14" display="Wise"/>
    <hyperlink ref="Y79" r:id="rId15" display="Wise"/>
    <hyperlink ref="E75" r:id="rId16" display="Tennessee High"/>
    <hyperlink ref="I75" r:id="rId17" display="Virginia High"/>
    <hyperlink ref="Q75" r:id="rId18" display="Marion"/>
    <hyperlink ref="U75" r:id="rId19" display="Lebanon"/>
    <hyperlink ref="E74" r:id="rId20" display="Tennessee High"/>
    <hyperlink ref="I74" r:id="rId21" display="Virginia High"/>
    <hyperlink ref="M74" r:id="rId22" display="Lee"/>
    <hyperlink ref="Q74" r:id="rId23" display="Marion"/>
    <hyperlink ref="U74" r:id="rId24" display="Lebanon"/>
    <hyperlink ref="AC74" r:id="rId25" display="Sullivan Central"/>
    <hyperlink ref="AG74" r:id="rId26" display="Appy"/>
    <hyperlink ref="AK74" r:id="rId27" display="Powell Valley"/>
    <hyperlink ref="AO74" r:id="rId28" display="Abingdon"/>
    <hyperlink ref="AS74" r:id="rId29" display="Virginia High"/>
    <hyperlink ref="BA74" r:id="rId30" display="Jefferson Forest"/>
    <hyperlink ref="BE74" r:id="rId31" display="Broadway"/>
    <hyperlink ref="E60" r:id="rId32" display="Marion"/>
    <hyperlink ref="I60" r:id="rId33" display="Sullivan North"/>
    <hyperlink ref="M60" r:id="rId34" display="Patrick Henry"/>
    <hyperlink ref="Q60" r:id="rId35" display="Lebanon"/>
    <hyperlink ref="U60" r:id="rId36" display="John Battle"/>
    <hyperlink ref="Y60" r:id="rId37" display="Virginia High"/>
    <hyperlink ref="AC60" r:id="rId38" display="Graham"/>
    <hyperlink ref="AG60" r:id="rId39" display="Grundy"/>
    <hyperlink ref="AK60" r:id="rId40" display="Abingdon"/>
    <hyperlink ref="AO60" r:id="rId41" display="Tazewell"/>
    <hyperlink ref="E59" r:id="rId42" display="Marion"/>
    <hyperlink ref="I59" r:id="rId43" display="Sullivan North"/>
    <hyperlink ref="M59" r:id="rId44" display="Patrick Henry"/>
    <hyperlink ref="Q59" r:id="rId45" display="Lebanon"/>
    <hyperlink ref="U59" r:id="rId46" display="John Battle"/>
    <hyperlink ref="Y59" r:id="rId47" display="Virginia High"/>
    <hyperlink ref="AC59" r:id="rId48" display="Graham"/>
    <hyperlink ref="AG59" r:id="rId49" display="Grundy"/>
    <hyperlink ref="AK59" r:id="rId50" display="Abingdon"/>
    <hyperlink ref="AO59" r:id="rId51" display="Tazewell"/>
    <hyperlink ref="AS59" r:id="rId52" display="Giles"/>
    <hyperlink ref="E52" r:id="rId53" display="Patrick Henry"/>
    <hyperlink ref="I52" r:id="rId54" display="Ketron"/>
    <hyperlink ref="M52" r:id="rId55" display="Marion"/>
    <hyperlink ref="U52" r:id="rId56" display="Grundy"/>
    <hyperlink ref="Y52" r:id="rId57" display="Abingdon"/>
    <hyperlink ref="AG52" r:id="rId58" display="Graham"/>
    <hyperlink ref="AO52" r:id="rId59" display="John Battle"/>
    <hyperlink ref="E42" r:id="rId60" display="Pennington"/>
    <hyperlink ref="I42" r:id="rId61" display="Lynn View"/>
    <hyperlink ref="AO42" r:id="rId62" display="Coeburn"/>
    <hyperlink ref="E41" r:id="rId63" display="Powell Valley"/>
    <hyperlink ref="I41" r:id="rId64" display="Virginia High"/>
    <hyperlink ref="M41" r:id="rId65" display="Pound"/>
    <hyperlink ref="Q41" r:id="rId66" display="Pennington"/>
    <hyperlink ref="U41" r:id="rId67" display="Ervinton"/>
    <hyperlink ref="Y41" r:id="rId68" display="Appy"/>
    <hyperlink ref="AC41" r:id="rId69" display="Coeburn"/>
    <hyperlink ref="AG41" r:id="rId70" display="Wise"/>
    <hyperlink ref="AK41" r:id="rId71" display="Clintwood"/>
    <hyperlink ref="AO41" r:id="rId72" display="Church Hill"/>
    <hyperlink ref="M23" r:id="rId73" display="Norton"/>
    <hyperlink ref="Q23" r:id="rId74" display="Pound"/>
    <hyperlink ref="U23" r:id="rId75" display="St.Paul"/>
    <hyperlink ref="AC23" r:id="rId76" display="Big Stone"/>
    <hyperlink ref="AG23" r:id="rId77" display="St.Charles"/>
    <hyperlink ref="E22" r:id="rId78" display="Appy"/>
    <hyperlink ref="I22" r:id="rId79" display="Wise"/>
    <hyperlink ref="M22" r:id="rId80" display="Pennington"/>
    <hyperlink ref="Q22" r:id="rId81" display="St. Charles"/>
    <hyperlink ref="U22" r:id="rId82" display="Coeburn"/>
    <hyperlink ref="AK22" r:id="rId83" display="Meadowview"/>
    <hyperlink ref="E13" r:id="rId84" display="Richlands"/>
    <hyperlink ref="AK81" r:id="rId85" display="Powell Valley"/>
    <hyperlink ref="AG80" r:id="rId86" display="Clintwood"/>
    <hyperlink ref="AG81" r:id="rId87" display="Clintwood"/>
    <hyperlink ref="AK80" r:id="rId88" display="Powell Valley"/>
    <hyperlink ref="AO80" r:id="rId89" display="Norton"/>
    <hyperlink ref="BE80" r:id="rId90" display="Essex"/>
    <hyperlink ref="AS80" r:id="rId91" display="Powell Valley"/>
    <hyperlink ref="BA80" r:id="rId92" display="Radford"/>
    <hyperlink ref="AO81" r:id="rId93" display="Norton"/>
    <hyperlink ref="AS81" r:id="rId94" display="Honaker"/>
    <hyperlink ref="AW81" r:id="rId95" display="Powell Valley"/>
    <hyperlink ref="AS71" r:id="rId96" display="Tazewell"/>
    <hyperlink ref="AW71" r:id="rId97" display="Graham"/>
    <hyperlink ref="BA71" r:id="rId98" display="William Campbell"/>
    <hyperlink ref="BE71" r:id="rId99" display="John Handley"/>
    <hyperlink ref="E71" r:id="rId100" display="Lebanon"/>
    <hyperlink ref="I71" r:id="rId101" display="Virginia High"/>
    <hyperlink ref="M71" r:id="rId102" display="Lee"/>
    <hyperlink ref="Q71" r:id="rId103" display="Marion"/>
    <hyperlink ref="U71" r:id="rId104" display="Tazewell"/>
    <hyperlink ref="Y71" r:id="rId105" display="Graham"/>
    <hyperlink ref="AC71" r:id="rId106" display="Richlands"/>
    <hyperlink ref="AG71" r:id="rId107" display="Appy"/>
    <hyperlink ref="AK71" r:id="rId108" display="Powell Valley"/>
    <hyperlink ref="AO71" r:id="rId109" display="Abingdon"/>
    <hyperlink ref="E82" r:id="rId110" display="Richlands"/>
    <hyperlink ref="I82" r:id="rId111" display="Coeburn"/>
    <hyperlink ref="M82" r:id="rId112" display="Pound"/>
    <hyperlink ref="Q82" r:id="rId113" display="Lee"/>
    <hyperlink ref="Y82" r:id="rId114" display="Wise"/>
    <hyperlink ref="AC82" r:id="rId115" display="Clintwood"/>
    <hyperlink ref="U82" r:id="rId116" display="Virginia"/>
    <hyperlink ref="AG82" r:id="rId117" display="Powell Valley"/>
    <hyperlink ref="AK82" r:id="rId118" display="Appy"/>
    <hyperlink ref="AO82" r:id="rId119" display="Norton"/>
    <hyperlink ref="A15" r:id="rId120" display="gchsfootball/yearpages/1942.htm"/>
    <hyperlink ref="A14" r:id="rId121" display="gchsfootball/yearpages/1941.htm"/>
    <hyperlink ref="A13" r:id="rId122" display="gchsfootball/yearpages/1940.htm"/>
    <hyperlink ref="A12" r:id="rId123" display="gchsfootball/yearpages/1939.htm"/>
    <hyperlink ref="A11" r:id="rId124" display="gchsfootball/yearpages/1938.htm"/>
    <hyperlink ref="A4" r:id="rId125" display="yearpages/1931.htm"/>
    <hyperlink ref="A19" r:id="rId126" display="gchsfootball/yearpages/1946.htm"/>
    <hyperlink ref="A20" r:id="rId127" display="gchsfootball/yearpages/1947.htm"/>
    <hyperlink ref="A21" r:id="rId128" display="gchsfootball/yearpages/1948.htm"/>
    <hyperlink ref="A22" r:id="rId129" display="gchsfootball/yearpages/1949.htm"/>
    <hyperlink ref="A23" r:id="rId130" display="gchsfootball/yearpages/1950.htm"/>
    <hyperlink ref="A24" r:id="rId131" display="gchsfootball/yearpages/1951.htm"/>
    <hyperlink ref="A25" r:id="rId132" display="gchsfootball/yearpages/1952.htm"/>
    <hyperlink ref="A26" r:id="rId133" display="gchsfootball/yearpages/1953.htm"/>
    <hyperlink ref="A27" r:id="rId134" display="gchsfootball/yearpages/1954.htm"/>
    <hyperlink ref="A28" r:id="rId135" display="gchsfootball/yearpages/1955.htm"/>
    <hyperlink ref="A5" r:id="rId136" display="yearpages/1932.htm"/>
    <hyperlink ref="A6" r:id="rId137" display="yearpages/1933.htm"/>
    <hyperlink ref="A7" r:id="rId138" display="yearpages/1934.htm"/>
    <hyperlink ref="A8" r:id="rId139" display="yearpages/1935.htm"/>
    <hyperlink ref="A33" r:id="rId140" display="gchsfootball/yearpages/1956.htm"/>
    <hyperlink ref="A34" r:id="rId141" display="gchsfootball/yearpages/1957.htm"/>
    <hyperlink ref="A35" r:id="rId142" display="gchsfootball/yearpages/1958.htm"/>
    <hyperlink ref="A36" r:id="rId143" display="gchsfootball/yearpages/1959.htm"/>
    <hyperlink ref="A37" r:id="rId144" display="gchsfootball/yearpages/1960.htm"/>
    <hyperlink ref="A38" r:id="rId145" display="gchsfootball/yearpages/1961.htm"/>
    <hyperlink ref="A39" r:id="rId146" display="gchsfootball/yearpages/1962.htm"/>
    <hyperlink ref="A40" r:id="rId147" display="gchsfootball/yearpages/1963.htm"/>
    <hyperlink ref="A41" r:id="rId148" display="gchsfootball/yearpages/1964.htm"/>
    <hyperlink ref="A42" r:id="rId149" display="gchsfootball/yearpages/1965.htm"/>
    <hyperlink ref="A43" r:id="rId150" display="gchsfootball/yearpages/1966.htm"/>
    <hyperlink ref="A44" r:id="rId151" display="gchsfootball/yearpages/1967.htm"/>
    <hyperlink ref="A45" r:id="rId152" display="gchsfootball/yearpages/1968.htm"/>
    <hyperlink ref="A46" r:id="rId153" display="gchsfootball/yearpages/1969.htm"/>
    <hyperlink ref="A47" r:id="rId154" display="gchsfootball/yearpages/1970.htm"/>
    <hyperlink ref="A48" r:id="rId155" display="gchsfootball/yearpages/1971.htm"/>
    <hyperlink ref="A49" r:id="rId156" display="gchsfootball/yearpages/1972.htm"/>
    <hyperlink ref="A50" r:id="rId157" display="gchsfootball/yearpages/1973.htm"/>
    <hyperlink ref="A51" r:id="rId158" display="gchsfootball/yearpages/1974.htm"/>
    <hyperlink ref="A52" r:id="rId159" display="gchsfootball/yearpages/1975.htm"/>
    <hyperlink ref="A53" r:id="rId160" display="gchsfootball/yearpages/1976.htm"/>
    <hyperlink ref="A54" r:id="rId161" display="gchsfootball/yearpages/1977.htm"/>
    <hyperlink ref="A55" r:id="rId162" display="gchsfootball/yearpages/1978.htm"/>
    <hyperlink ref="A56" r:id="rId163" display="gchsfootball/yearpages/1979.htm"/>
    <hyperlink ref="A57" r:id="rId164" display="gchsfootball/yearpages/1980.htm"/>
    <hyperlink ref="A58" r:id="rId165" display="gchsfootball/yearpages/1981.htm"/>
    <hyperlink ref="A59" r:id="rId166" display="gchsfootball/yearpages/1982.htm"/>
    <hyperlink ref="A60" r:id="rId167" display="gchsfootball/yearpages/1983.htm"/>
    <hyperlink ref="A61" r:id="rId168" display="gchsfootball/yearpages/1984.htm"/>
    <hyperlink ref="A62" r:id="rId169" display="gchsfootball/yearpages/1985.htm"/>
    <hyperlink ref="A63" r:id="rId170" display="gchsfootball/yearpages/1986.htm"/>
    <hyperlink ref="A64" r:id="rId171" display="gchsfootball/yearpages/1987.htm"/>
    <hyperlink ref="A65" r:id="rId172" display="gchsfootball/yearpages/1988.htm"/>
    <hyperlink ref="A66" r:id="rId173" display="gchsfootball/yearpages/1989.htm"/>
    <hyperlink ref="A67" r:id="rId174" display="gchsfootball/yearpages/1990.htm"/>
    <hyperlink ref="A68" r:id="rId175" display="gchsfootball/yearpages/1991.htm"/>
    <hyperlink ref="A69" r:id="rId176" display="gchsfootball/yearpages/1992.htm"/>
    <hyperlink ref="A70" r:id="rId177" display="gchsfootball/yearpages/1993.htm"/>
    <hyperlink ref="A71" r:id="rId178" display="gchsfootball/yearpages/1994.htm"/>
    <hyperlink ref="A72" r:id="rId179" display="gchsfootball/yearpages/1995.htm"/>
    <hyperlink ref="A73" r:id="rId180" display="gchsfootball/yearpages/1996.htm"/>
    <hyperlink ref="A74" r:id="rId181" display="gchsfootball/yearpages/1997.htm"/>
    <hyperlink ref="A75" r:id="rId182" display="gchsfootball/yearpages/1998.htm"/>
    <hyperlink ref="A76" r:id="rId183" display="gchsfootball/yearpages/1999.htm"/>
    <hyperlink ref="A77" r:id="rId184" display="gchsfootball/yearpages/2000.htm"/>
    <hyperlink ref="A78" r:id="rId185" display="gchsfootball/yearpages/2001.htm"/>
    <hyperlink ref="A79" r:id="rId186" display="gchsfootball/yearpages/2002.htm"/>
    <hyperlink ref="A80" r:id="rId187" display="gchsfootball/yearpages/2003.htm"/>
    <hyperlink ref="A81" r:id="rId188" display="gchsfootball/yearpages/2004.htm"/>
    <hyperlink ref="A82" r:id="rId189" display="gchsfootball/yearpages/2005.htm"/>
    <hyperlink ref="AS82" r:id="rId190" display="Powell Valley"/>
    <hyperlink ref="E83" r:id="rId191" display="Richlands"/>
    <hyperlink ref="I83" r:id="rId192" display="Coeburn"/>
    <hyperlink ref="M83" r:id="rId193" display="Pound"/>
    <hyperlink ref="Q83" r:id="rId194" display="Lee"/>
    <hyperlink ref="U83" r:id="rId195" display="Virginia"/>
    <hyperlink ref="Y22" r:id="rId196" display="Clintwood"/>
    <hyperlink ref="Y83" r:id="rId197" display="Wise"/>
    <hyperlink ref="AC83" r:id="rId198" display="Clintwood"/>
    <hyperlink ref="AK83" r:id="rId199" display="Appy"/>
    <hyperlink ref="AO83" r:id="rId200" display="Norton"/>
    <hyperlink ref="AG83" r:id="rId201" display="Powell Valley"/>
    <hyperlink ref="Y74" r:id="rId202" display="Graham"/>
    <hyperlink ref="AW74" r:id="rId203" display="Graham"/>
    <hyperlink ref="E84" r:id="rId204" display="Richlands"/>
    <hyperlink ref="I84" r:id="rId205" display="Tazewell"/>
    <hyperlink ref="M84" r:id="rId206" display="Lebanon"/>
    <hyperlink ref="Q84" r:id="rId207" display="Appy"/>
    <hyperlink ref="U84" r:id="rId208" display="Virginia"/>
    <hyperlink ref="Y84" r:id="rId209" display="John Battle"/>
    <hyperlink ref="AW80" r:id="rId210" display="Haysi"/>
    <hyperlink ref="AC84" r:id="rId211" display="Ckintwood"/>
    <hyperlink ref="AG84" r:id="rId212" display="Powell Valley"/>
    <hyperlink ref="AK84" r:id="rId213" display="Lee"/>
    <hyperlink ref="AO84" r:id="rId214" display="Norton"/>
    <hyperlink ref="AS84" r:id="rId215" display="Lebanon"/>
    <hyperlink ref="AW84" r:id="rId216" display="Powell Valley"/>
    <hyperlink ref="BA84" r:id="rId217" display="George Wythe"/>
    <hyperlink ref="BE84" r:id="rId218" display="Gretna"/>
    <hyperlink ref="E85" r:id="rId219" display="Richlands"/>
    <hyperlink ref="I85" r:id="rId220" display="Tazewell"/>
    <hyperlink ref="M85" r:id="rId221" display="Lebanon"/>
    <hyperlink ref="Q85" r:id="rId222" display="Appy"/>
    <hyperlink ref="Y4" r:id="rId223" display="Clintwood"/>
    <hyperlink ref="AC4" r:id="rId224" display="Haysi"/>
    <hyperlink ref="M4" r:id="rId225" display="East Stone"/>
    <hyperlink ref="U4" r:id="rId226" display="Clintwood"/>
    <hyperlink ref="U85" r:id="rId227" display="Virginia"/>
    <hyperlink ref="Y85" r:id="rId228" display="John Battle"/>
    <hyperlink ref="AC85" r:id="rId229" display="Clintwood"/>
    <hyperlink ref="AG85" r:id="rId230" display="Powell Valley"/>
    <hyperlink ref="AK85" r:id="rId231" display="Lee"/>
    <hyperlink ref="AO85" r:id="rId232" display="Norton"/>
    <hyperlink ref="AS85" r:id="rId233" display="Powell Valley"/>
    <hyperlink ref="E86" r:id="rId234" display="Richlands"/>
    <hyperlink ref="I86" r:id="rId235" display="Tazewell"/>
    <hyperlink ref="M86" r:id="rId236" display="Sullivan South"/>
    <hyperlink ref="Q86" r:id="rId237" display="Lebanon"/>
    <hyperlink ref="U86" r:id="rId238" display="Appalachia"/>
    <hyperlink ref="Y86" r:id="rId239" display="Bluefield WV"/>
    <hyperlink ref="AC86" r:id="rId240" display="John Battle"/>
    <hyperlink ref="AG86" r:id="rId241" display="Virginia High"/>
    <hyperlink ref="AK86" r:id="rId242" display="Powell Valley"/>
    <hyperlink ref="AO86" r:id="rId243" display="Lee"/>
    <hyperlink ref="AS86" r:id="rId244" display="Powell Valley"/>
  </hyperlinks>
  <printOptions/>
  <pageMargins left="0.75" right="0.75" top="1" bottom="1" header="0.5" footer="0.5"/>
  <pageSetup horizontalDpi="300" verticalDpi="300" orientation="portrait" r:id="rId2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6.140625" style="0" bestFit="1" customWidth="1"/>
    <col min="2" max="2" width="15.28125" style="0" bestFit="1" customWidth="1"/>
    <col min="3" max="3" width="7.421875" style="0" bestFit="1" customWidth="1"/>
    <col min="4" max="4" width="5.140625" style="0" bestFit="1" customWidth="1"/>
    <col min="5" max="5" width="10.421875" style="0" bestFit="1" customWidth="1"/>
    <col min="7" max="7" width="5.00390625" style="0" bestFit="1" customWidth="1"/>
    <col min="8" max="8" width="15.28125" style="0" bestFit="1" customWidth="1"/>
  </cols>
  <sheetData>
    <row r="1" spans="1:11" ht="34.5" customHeight="1">
      <c r="A1" s="102" t="s">
        <v>267</v>
      </c>
      <c r="B1" s="100"/>
      <c r="C1" s="100"/>
      <c r="D1" s="100"/>
      <c r="E1" s="100"/>
      <c r="F1" s="101"/>
      <c r="G1" s="101"/>
      <c r="H1" s="101"/>
      <c r="I1" s="101"/>
      <c r="J1" s="99"/>
      <c r="K1" s="101"/>
    </row>
    <row r="2" spans="1:11" s="79" customFormat="1" ht="12.75">
      <c r="A2" s="75" t="s">
        <v>102</v>
      </c>
      <c r="B2" s="75" t="s">
        <v>268</v>
      </c>
      <c r="C2" s="75"/>
      <c r="D2" s="101"/>
      <c r="E2" s="101"/>
      <c r="F2" s="101"/>
      <c r="G2" s="101"/>
      <c r="H2" s="101"/>
      <c r="I2" s="101"/>
      <c r="J2" s="101"/>
      <c r="K2" s="101"/>
    </row>
    <row r="3" spans="1:11" s="79" customFormat="1" ht="12.75">
      <c r="A3" s="14">
        <v>1970</v>
      </c>
      <c r="B3" s="14" t="s">
        <v>269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s="79" customFormat="1" ht="12.75">
      <c r="A4" s="14">
        <v>1974</v>
      </c>
      <c r="B4" s="14" t="s">
        <v>269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 s="79" customFormat="1" ht="12.75">
      <c r="A5" s="14">
        <v>1997</v>
      </c>
      <c r="B5" s="14" t="s">
        <v>271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79" customFormat="1" ht="12.75">
      <c r="A6" s="14">
        <v>2003</v>
      </c>
      <c r="B6" s="14" t="s">
        <v>270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39" customHeight="1">
      <c r="A8" s="102" t="s">
        <v>279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s="98" customFormat="1" ht="12.75">
      <c r="A9" s="75" t="s">
        <v>272</v>
      </c>
      <c r="B9" s="75" t="s">
        <v>110</v>
      </c>
      <c r="C9" s="75" t="s">
        <v>111</v>
      </c>
      <c r="D9" s="75" t="s">
        <v>112</v>
      </c>
      <c r="E9" s="75"/>
      <c r="F9" s="75"/>
      <c r="G9" s="75"/>
      <c r="H9" s="75"/>
      <c r="I9" s="75"/>
      <c r="J9" s="75"/>
      <c r="K9" s="75"/>
    </row>
    <row r="10" spans="1:11" ht="12.75">
      <c r="A10" s="14">
        <v>1958</v>
      </c>
      <c r="B10" s="14">
        <v>9</v>
      </c>
      <c r="C10" s="14">
        <v>0</v>
      </c>
      <c r="D10" s="14">
        <v>1</v>
      </c>
      <c r="E10" s="101"/>
      <c r="F10" s="101"/>
      <c r="G10" s="101"/>
      <c r="H10" s="101"/>
      <c r="I10" s="101"/>
      <c r="J10" s="101"/>
      <c r="K10" s="101"/>
    </row>
    <row r="11" spans="1:11" ht="12.75">
      <c r="A11" s="14">
        <v>1965</v>
      </c>
      <c r="B11" s="14">
        <v>10</v>
      </c>
      <c r="C11" s="14">
        <v>0</v>
      </c>
      <c r="D11" s="14">
        <v>0</v>
      </c>
      <c r="E11" s="101"/>
      <c r="F11" s="101"/>
      <c r="G11" s="101"/>
      <c r="H11" s="101"/>
      <c r="I11" s="101"/>
      <c r="J11" s="101"/>
      <c r="K11" s="101"/>
    </row>
    <row r="12" spans="1:11" ht="12.75">
      <c r="A12" s="14">
        <v>1967</v>
      </c>
      <c r="B12" s="14">
        <v>10</v>
      </c>
      <c r="C12" s="14">
        <v>0</v>
      </c>
      <c r="D12" s="14">
        <v>0</v>
      </c>
      <c r="E12" s="101"/>
      <c r="F12" s="101"/>
      <c r="G12" s="101"/>
      <c r="H12" s="101"/>
      <c r="I12" s="101"/>
      <c r="J12" s="101"/>
      <c r="K12" s="101"/>
    </row>
    <row r="13" spans="1:11" ht="12.75">
      <c r="A13" s="14">
        <v>1970</v>
      </c>
      <c r="B13" s="14">
        <v>13</v>
      </c>
      <c r="C13" s="14">
        <v>0</v>
      </c>
      <c r="D13" s="14">
        <v>0</v>
      </c>
      <c r="E13" s="101"/>
      <c r="F13" s="101"/>
      <c r="G13" s="101"/>
      <c r="H13" s="101"/>
      <c r="I13" s="101"/>
      <c r="J13" s="101"/>
      <c r="K13" s="101"/>
    </row>
    <row r="14" spans="1:11" ht="12.75">
      <c r="A14" s="14">
        <v>1974</v>
      </c>
      <c r="B14" s="14">
        <v>13</v>
      </c>
      <c r="C14" s="14">
        <v>0</v>
      </c>
      <c r="D14" s="14">
        <v>0</v>
      </c>
      <c r="E14" s="101"/>
      <c r="F14" s="101"/>
      <c r="G14" s="101"/>
      <c r="H14" s="101"/>
      <c r="I14" s="101"/>
      <c r="J14" s="101"/>
      <c r="K14" s="101"/>
    </row>
    <row r="15" spans="1:11" ht="12.75">
      <c r="A15" s="14">
        <v>2003</v>
      </c>
      <c r="B15" s="14">
        <v>14</v>
      </c>
      <c r="C15" s="14">
        <v>0</v>
      </c>
      <c r="D15" s="14">
        <v>0</v>
      </c>
      <c r="E15" s="101"/>
      <c r="F15" s="101"/>
      <c r="G15" s="101"/>
      <c r="H15" s="101"/>
      <c r="I15" s="101"/>
      <c r="J15" s="101"/>
      <c r="K15" s="101"/>
    </row>
    <row r="16" spans="1:11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45">
      <c r="A17" s="102" t="s">
        <v>280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12.75">
      <c r="A18" s="75" t="s">
        <v>272</v>
      </c>
      <c r="B18" s="75" t="s">
        <v>110</v>
      </c>
      <c r="C18" s="75" t="s">
        <v>111</v>
      </c>
      <c r="D18" s="75" t="s">
        <v>112</v>
      </c>
      <c r="E18" s="101"/>
      <c r="F18" s="101"/>
      <c r="G18" s="101"/>
      <c r="H18" s="101"/>
      <c r="I18" s="101"/>
      <c r="J18" s="101"/>
      <c r="K18" s="101"/>
    </row>
    <row r="19" spans="1:11" ht="12.75">
      <c r="A19" s="14">
        <v>1978</v>
      </c>
      <c r="B19" s="14">
        <v>12</v>
      </c>
      <c r="C19" s="14">
        <v>2</v>
      </c>
      <c r="D19" s="14">
        <v>0</v>
      </c>
      <c r="E19" s="101"/>
      <c r="F19" s="101"/>
      <c r="G19" s="101"/>
      <c r="H19" s="101"/>
      <c r="I19" s="101"/>
      <c r="J19" s="101"/>
      <c r="K19" s="101"/>
    </row>
    <row r="20" spans="1:11" ht="12.75">
      <c r="A20" s="14">
        <v>1994</v>
      </c>
      <c r="B20" s="14">
        <v>9</v>
      </c>
      <c r="C20" s="14">
        <v>5</v>
      </c>
      <c r="D20" s="14">
        <v>0</v>
      </c>
      <c r="E20" s="101"/>
      <c r="F20" s="101"/>
      <c r="G20" s="101"/>
      <c r="H20" s="101"/>
      <c r="I20" s="101"/>
      <c r="J20" s="101"/>
      <c r="K20" s="101"/>
    </row>
    <row r="21" spans="1:11" ht="12.75">
      <c r="A21" s="14">
        <v>2007</v>
      </c>
      <c r="B21" s="14">
        <v>10</v>
      </c>
      <c r="C21" s="14">
        <v>4</v>
      </c>
      <c r="D21" s="14">
        <v>0</v>
      </c>
      <c r="E21" s="101"/>
      <c r="F21" s="101"/>
      <c r="G21" s="101"/>
      <c r="H21" s="101"/>
      <c r="I21" s="101"/>
      <c r="J21" s="101"/>
      <c r="K21" s="101"/>
    </row>
    <row r="22" spans="1:11" ht="45">
      <c r="A22" s="102" t="s">
        <v>273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2.75">
      <c r="A23" s="14">
        <v>1970</v>
      </c>
      <c r="B23" s="14">
        <v>1988</v>
      </c>
      <c r="C23" s="14"/>
      <c r="D23" s="14">
        <v>1999</v>
      </c>
      <c r="E23" s="101"/>
      <c r="F23" s="14">
        <v>2007</v>
      </c>
      <c r="G23" s="101"/>
      <c r="H23" s="101"/>
      <c r="I23" s="101"/>
      <c r="J23" s="101"/>
      <c r="K23" s="101"/>
    </row>
    <row r="24" spans="1:11" ht="12.75">
      <c r="A24" s="14">
        <v>1971</v>
      </c>
      <c r="B24" s="14">
        <v>1992</v>
      </c>
      <c r="C24" s="14"/>
      <c r="D24" s="14">
        <v>2000</v>
      </c>
      <c r="E24" s="101"/>
      <c r="F24" s="101"/>
      <c r="G24" s="101"/>
      <c r="H24" s="101"/>
      <c r="I24" s="101"/>
      <c r="J24" s="101"/>
      <c r="K24" s="101"/>
    </row>
    <row r="25" spans="1:11" ht="12.75">
      <c r="A25" s="14">
        <v>1974</v>
      </c>
      <c r="B25" s="14">
        <v>1994</v>
      </c>
      <c r="C25" s="14"/>
      <c r="D25" s="14">
        <v>2001</v>
      </c>
      <c r="E25" s="101"/>
      <c r="F25" s="101"/>
      <c r="G25" s="101"/>
      <c r="H25" s="101"/>
      <c r="I25" s="101"/>
      <c r="J25" s="101"/>
      <c r="K25" s="101"/>
    </row>
    <row r="26" spans="1:11" ht="12.75">
      <c r="A26" s="14">
        <v>1975</v>
      </c>
      <c r="B26" s="14">
        <v>1996</v>
      </c>
      <c r="C26" s="14"/>
      <c r="D26" s="14">
        <v>2002</v>
      </c>
      <c r="E26" s="101"/>
      <c r="F26" s="101"/>
      <c r="G26" s="101"/>
      <c r="H26" s="101"/>
      <c r="I26" s="101"/>
      <c r="J26" s="101"/>
      <c r="K26" s="101"/>
    </row>
    <row r="27" spans="1:11" ht="12.75">
      <c r="A27" s="14">
        <v>1978</v>
      </c>
      <c r="B27" s="14">
        <v>1997</v>
      </c>
      <c r="C27" s="14"/>
      <c r="D27" s="14">
        <v>2003</v>
      </c>
      <c r="E27" s="101"/>
      <c r="F27" s="101"/>
      <c r="G27" s="101"/>
      <c r="H27" s="101"/>
      <c r="I27" s="101"/>
      <c r="J27" s="101"/>
      <c r="K27" s="101"/>
    </row>
    <row r="28" spans="1:11" ht="45">
      <c r="A28" s="102" t="s">
        <v>274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2.75">
      <c r="A30" s="14">
        <v>1955</v>
      </c>
      <c r="B30" s="14" t="s">
        <v>275</v>
      </c>
      <c r="C30" s="101"/>
      <c r="D30" s="14">
        <v>1978</v>
      </c>
      <c r="E30" s="14" t="s">
        <v>277</v>
      </c>
      <c r="F30" s="101"/>
      <c r="G30" s="14">
        <v>1999</v>
      </c>
      <c r="H30" s="14" t="s">
        <v>278</v>
      </c>
      <c r="I30" s="101"/>
      <c r="J30" s="101"/>
      <c r="K30" s="101"/>
    </row>
    <row r="31" spans="1:11" ht="12.75">
      <c r="A31" s="14">
        <v>1962</v>
      </c>
      <c r="B31" s="14" t="s">
        <v>276</v>
      </c>
      <c r="C31" s="101"/>
      <c r="D31" s="14">
        <v>1982</v>
      </c>
      <c r="E31" s="14" t="s">
        <v>277</v>
      </c>
      <c r="F31" s="101"/>
      <c r="G31" s="14">
        <v>2000</v>
      </c>
      <c r="H31" s="14" t="s">
        <v>278</v>
      </c>
      <c r="I31" s="101"/>
      <c r="J31" s="101"/>
      <c r="K31" s="101"/>
    </row>
    <row r="32" spans="1:11" ht="12.75">
      <c r="A32" s="14">
        <v>1963</v>
      </c>
      <c r="B32" s="14" t="s">
        <v>276</v>
      </c>
      <c r="C32" s="101"/>
      <c r="D32" s="14">
        <v>1985</v>
      </c>
      <c r="E32" s="14" t="s">
        <v>277</v>
      </c>
      <c r="F32" s="101"/>
      <c r="G32" s="14">
        <v>2002</v>
      </c>
      <c r="H32" s="14" t="s">
        <v>276</v>
      </c>
      <c r="I32" s="101"/>
      <c r="J32" s="101"/>
      <c r="K32" s="101"/>
    </row>
    <row r="33" spans="1:11" ht="12.75">
      <c r="A33" s="14">
        <v>1965</v>
      </c>
      <c r="B33" s="14" t="s">
        <v>276</v>
      </c>
      <c r="C33" s="101"/>
      <c r="D33" s="14">
        <v>1988</v>
      </c>
      <c r="E33" s="14" t="s">
        <v>278</v>
      </c>
      <c r="F33" s="101"/>
      <c r="G33" s="14">
        <v>2003</v>
      </c>
      <c r="H33" s="14" t="s">
        <v>276</v>
      </c>
      <c r="I33" s="101"/>
      <c r="J33" s="101"/>
      <c r="K33" s="101"/>
    </row>
    <row r="34" spans="1:11" ht="12.75">
      <c r="A34" s="14">
        <v>1967</v>
      </c>
      <c r="B34" s="14" t="s">
        <v>276</v>
      </c>
      <c r="C34" s="101"/>
      <c r="D34" s="14">
        <v>1992</v>
      </c>
      <c r="E34" s="14" t="s">
        <v>278</v>
      </c>
      <c r="F34" s="101"/>
      <c r="G34" s="14">
        <v>2005</v>
      </c>
      <c r="H34" s="14" t="s">
        <v>276</v>
      </c>
      <c r="I34" s="101"/>
      <c r="J34" s="101"/>
      <c r="K34" s="101"/>
    </row>
    <row r="35" spans="1:11" ht="12.75">
      <c r="A35" s="14">
        <v>1970</v>
      </c>
      <c r="B35" s="14" t="s">
        <v>277</v>
      </c>
      <c r="C35" s="101"/>
      <c r="D35" s="14">
        <v>1993</v>
      </c>
      <c r="E35" s="14" t="s">
        <v>278</v>
      </c>
      <c r="F35" s="101"/>
      <c r="G35" s="14">
        <v>2008</v>
      </c>
      <c r="H35" s="14" t="s">
        <v>315</v>
      </c>
      <c r="I35" s="101"/>
      <c r="J35" s="101"/>
      <c r="K35" s="101"/>
    </row>
    <row r="36" spans="1:11" ht="12.75">
      <c r="A36" s="14">
        <v>1971</v>
      </c>
      <c r="B36" s="14" t="s">
        <v>277</v>
      </c>
      <c r="C36" s="101"/>
      <c r="D36" s="14">
        <v>1994</v>
      </c>
      <c r="E36" s="14" t="s">
        <v>278</v>
      </c>
      <c r="F36" s="101"/>
      <c r="G36" s="14">
        <v>2009</v>
      </c>
      <c r="H36" s="14" t="s">
        <v>315</v>
      </c>
      <c r="I36" s="101"/>
      <c r="J36" s="101"/>
      <c r="K36" s="101"/>
    </row>
    <row r="37" spans="1:11" ht="12.75">
      <c r="A37" s="14">
        <v>1974</v>
      </c>
      <c r="B37" s="14" t="s">
        <v>277</v>
      </c>
      <c r="C37" s="101"/>
      <c r="D37" s="14">
        <v>1995</v>
      </c>
      <c r="E37" s="14" t="s">
        <v>278</v>
      </c>
      <c r="F37" s="101"/>
      <c r="G37" s="101"/>
      <c r="H37" s="101"/>
      <c r="I37" s="101"/>
      <c r="J37" s="101"/>
      <c r="K37" s="101"/>
    </row>
    <row r="38" spans="1:11" ht="12.75">
      <c r="A38" s="14">
        <v>1975</v>
      </c>
      <c r="B38" s="14" t="s">
        <v>277</v>
      </c>
      <c r="C38" s="101"/>
      <c r="D38" s="14">
        <v>1996</v>
      </c>
      <c r="E38" s="14" t="s">
        <v>278</v>
      </c>
      <c r="F38" s="101"/>
      <c r="G38" s="101"/>
      <c r="H38" s="101"/>
      <c r="I38" s="101"/>
      <c r="J38" s="101"/>
      <c r="K38" s="101"/>
    </row>
    <row r="39" spans="1:11" ht="12.75">
      <c r="A39" s="14">
        <v>1977</v>
      </c>
      <c r="B39" s="14" t="s">
        <v>277</v>
      </c>
      <c r="C39" s="101"/>
      <c r="D39" s="14">
        <v>1997</v>
      </c>
      <c r="E39" s="14" t="s">
        <v>278</v>
      </c>
      <c r="F39" s="101"/>
      <c r="G39" s="101"/>
      <c r="H39" s="101"/>
      <c r="I39" s="101"/>
      <c r="J39" s="101"/>
      <c r="K39" s="101"/>
    </row>
    <row r="40" spans="1:11" ht="12.75">
      <c r="A40" s="99"/>
      <c r="B40" s="99"/>
      <c r="C40" s="101"/>
      <c r="D40" s="101"/>
      <c r="E40" s="101"/>
      <c r="F40" s="101"/>
      <c r="G40" s="101"/>
      <c r="H40" s="101"/>
      <c r="I40" s="101"/>
      <c r="J40" s="101"/>
      <c r="K40" s="10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8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7109375" style="123" bestFit="1" customWidth="1"/>
    <col min="2" max="2" width="7.00390625" style="123" bestFit="1" customWidth="1"/>
    <col min="3" max="3" width="9.7109375" style="123" bestFit="1" customWidth="1"/>
    <col min="4" max="4" width="3.140625" style="216" bestFit="1" customWidth="1"/>
    <col min="5" max="5" width="11.28125" style="127" bestFit="1" customWidth="1"/>
    <col min="6" max="6" width="7.00390625" style="127" bestFit="1" customWidth="1"/>
    <col min="7" max="7" width="8.7109375" style="127" bestFit="1" customWidth="1"/>
    <col min="8" max="8" width="2.8515625" style="216" bestFit="1" customWidth="1"/>
    <col min="9" max="9" width="14.28125" style="123" bestFit="1" customWidth="1"/>
    <col min="10" max="10" width="7.00390625" style="123" bestFit="1" customWidth="1"/>
    <col min="11" max="11" width="11.00390625" style="123" bestFit="1" customWidth="1"/>
    <col min="12" max="12" width="2.8515625" style="216" bestFit="1" customWidth="1"/>
    <col min="13" max="13" width="14.7109375" style="127" bestFit="1" customWidth="1"/>
    <col min="14" max="14" width="7.00390625" style="127" bestFit="1" customWidth="1"/>
    <col min="15" max="15" width="11.00390625" style="127" bestFit="1" customWidth="1"/>
    <col min="16" max="16" width="2.8515625" style="216" bestFit="1" customWidth="1"/>
    <col min="17" max="17" width="15.00390625" style="123" bestFit="1" customWidth="1"/>
    <col min="18" max="18" width="7.00390625" style="123" bestFit="1" customWidth="1"/>
    <col min="19" max="19" width="10.57421875" style="123" bestFit="1" customWidth="1"/>
    <col min="20" max="20" width="2.8515625" style="216" bestFit="1" customWidth="1"/>
    <col min="21" max="21" width="15.00390625" style="127" bestFit="1" customWidth="1"/>
    <col min="22" max="22" width="7.00390625" style="127" bestFit="1" customWidth="1"/>
    <col min="23" max="23" width="14.140625" style="127" bestFit="1" customWidth="1"/>
    <col min="24" max="24" width="2.8515625" style="216" bestFit="1" customWidth="1"/>
    <col min="25" max="25" width="12.00390625" style="123" bestFit="1" customWidth="1"/>
    <col min="26" max="26" width="7.28125" style="123" bestFit="1" customWidth="1"/>
    <col min="27" max="27" width="12.00390625" style="123" bestFit="1" customWidth="1"/>
    <col min="28" max="28" width="2.8515625" style="216" bestFit="1" customWidth="1"/>
    <col min="29" max="29" width="14.421875" style="127" bestFit="1" customWidth="1"/>
    <col min="30" max="30" width="7.00390625" style="127" bestFit="1" customWidth="1"/>
    <col min="31" max="31" width="8.57421875" style="127" bestFit="1" customWidth="1"/>
    <col min="32" max="32" width="2.8515625" style="216" bestFit="1" customWidth="1"/>
    <col min="33" max="33" width="15.57421875" style="123" bestFit="1" customWidth="1"/>
    <col min="34" max="34" width="9.28125" style="123" bestFit="1" customWidth="1"/>
    <col min="35" max="35" width="10.140625" style="123" bestFit="1" customWidth="1"/>
    <col min="36" max="36" width="2.8515625" style="216" bestFit="1" customWidth="1"/>
    <col min="37" max="37" width="15.8515625" style="127" bestFit="1" customWidth="1"/>
    <col min="38" max="38" width="7.00390625" style="127" bestFit="1" customWidth="1"/>
    <col min="39" max="39" width="9.00390625" style="127" bestFit="1" customWidth="1"/>
    <col min="40" max="40" width="2.8515625" style="216" bestFit="1" customWidth="1"/>
    <col min="41" max="41" width="13.7109375" style="123" bestFit="1" customWidth="1"/>
    <col min="42" max="42" width="7.00390625" style="123" bestFit="1" customWidth="1"/>
    <col min="43" max="43" width="12.140625" style="123" bestFit="1" customWidth="1"/>
    <col min="44" max="44" width="2.8515625" style="216" bestFit="1" customWidth="1"/>
    <col min="45" max="45" width="16.140625" style="127" bestFit="1" customWidth="1"/>
    <col min="46" max="46" width="7.00390625" style="127" bestFit="1" customWidth="1"/>
    <col min="47" max="47" width="13.140625" style="127" bestFit="1" customWidth="1"/>
    <col min="48" max="48" width="2.8515625" style="216" bestFit="1" customWidth="1"/>
    <col min="49" max="49" width="13.57421875" style="123" bestFit="1" customWidth="1"/>
    <col min="50" max="50" width="7.00390625" style="123" bestFit="1" customWidth="1"/>
    <col min="51" max="51" width="13.57421875" style="123" bestFit="1" customWidth="1"/>
    <col min="52" max="52" width="2.8515625" style="216" bestFit="1" customWidth="1"/>
    <col min="53" max="53" width="14.7109375" style="131" bestFit="1" customWidth="1"/>
    <col min="54" max="54" width="7.00390625" style="131" bestFit="1" customWidth="1"/>
    <col min="55" max="55" width="11.421875" style="131" bestFit="1" customWidth="1"/>
    <col min="56" max="56" width="2.8515625" style="216" bestFit="1" customWidth="1"/>
    <col min="57" max="57" width="13.7109375" style="123" bestFit="1" customWidth="1"/>
    <col min="58" max="58" width="7.00390625" style="123" bestFit="1" customWidth="1"/>
    <col min="59" max="59" width="8.140625" style="123" bestFit="1" customWidth="1"/>
    <col min="60" max="60" width="2.8515625" style="216" bestFit="1" customWidth="1"/>
    <col min="61" max="61" width="14.28125" style="127" bestFit="1" customWidth="1"/>
    <col min="62" max="62" width="7.00390625" style="127" bestFit="1" customWidth="1"/>
    <col min="63" max="63" width="11.140625" style="127" bestFit="1" customWidth="1"/>
    <col min="64" max="64" width="2.8515625" style="216" bestFit="1" customWidth="1"/>
    <col min="65" max="65" width="13.28125" style="123" bestFit="1" customWidth="1"/>
    <col min="66" max="66" width="7.00390625" style="123" bestFit="1" customWidth="1"/>
    <col min="67" max="67" width="13.28125" style="123" bestFit="1" customWidth="1"/>
    <col min="68" max="68" width="2.8515625" style="216" bestFit="1" customWidth="1"/>
    <col min="69" max="69" width="19.28125" style="127" bestFit="1" customWidth="1"/>
    <col min="70" max="70" width="7.00390625" style="127" bestFit="1" customWidth="1"/>
    <col min="71" max="71" width="10.7109375" style="127" bestFit="1" customWidth="1"/>
    <col min="72" max="72" width="2.8515625" style="216" bestFit="1" customWidth="1"/>
    <col min="73" max="73" width="10.28125" style="123" bestFit="1" customWidth="1"/>
    <col min="74" max="74" width="7.00390625" style="123" bestFit="1" customWidth="1"/>
    <col min="75" max="75" width="9.28125" style="123" bestFit="1" customWidth="1"/>
    <col min="76" max="76" width="2.8515625" style="216" bestFit="1" customWidth="1"/>
    <col min="77" max="77" width="17.57421875" style="127" bestFit="1" customWidth="1"/>
    <col min="78" max="78" width="7.00390625" style="127" bestFit="1" customWidth="1"/>
    <col min="79" max="79" width="9.7109375" style="127" bestFit="1" customWidth="1"/>
    <col min="80" max="80" width="2.8515625" style="216" bestFit="1" customWidth="1"/>
    <col min="81" max="81" width="11.421875" style="123" bestFit="1" customWidth="1"/>
    <col min="82" max="83" width="7.00390625" style="123" bestFit="1" customWidth="1"/>
    <col min="84" max="84" width="2.8515625" style="216" bestFit="1" customWidth="1"/>
    <col min="85" max="16384" width="9.140625" style="119" customWidth="1"/>
  </cols>
  <sheetData>
    <row r="1" spans="1:84" s="118" customFormat="1" ht="12.75">
      <c r="A1" s="1" t="s">
        <v>27</v>
      </c>
      <c r="B1" s="1" t="s">
        <v>118</v>
      </c>
      <c r="C1" s="120">
        <v>0.7429</v>
      </c>
      <c r="D1" s="216"/>
      <c r="E1" s="124" t="s">
        <v>73</v>
      </c>
      <c r="F1" s="124" t="s">
        <v>118</v>
      </c>
      <c r="G1" s="125">
        <v>1</v>
      </c>
      <c r="H1" s="217"/>
      <c r="I1" s="1" t="s">
        <v>92</v>
      </c>
      <c r="J1" s="1" t="s">
        <v>118</v>
      </c>
      <c r="K1" s="120">
        <v>1</v>
      </c>
      <c r="L1" s="217"/>
      <c r="M1" s="124" t="s">
        <v>46</v>
      </c>
      <c r="N1" s="124" t="s">
        <v>118</v>
      </c>
      <c r="O1" s="125">
        <v>1</v>
      </c>
      <c r="P1" s="217"/>
      <c r="Q1" s="1" t="s">
        <v>25</v>
      </c>
      <c r="R1" s="1" t="s">
        <v>119</v>
      </c>
      <c r="S1" s="120">
        <f>Q3/(Q3+R3)</f>
        <v>0.6538461538461539</v>
      </c>
      <c r="T1" s="217"/>
      <c r="U1" s="124" t="s">
        <v>130</v>
      </c>
      <c r="V1" s="124" t="s">
        <v>118</v>
      </c>
      <c r="W1" s="125">
        <v>1</v>
      </c>
      <c r="X1" s="217"/>
      <c r="Y1" s="1" t="s">
        <v>91</v>
      </c>
      <c r="Z1" s="1" t="s">
        <v>118</v>
      </c>
      <c r="AA1" s="120">
        <v>1</v>
      </c>
      <c r="AB1" s="217"/>
      <c r="AC1" s="124" t="s">
        <v>49</v>
      </c>
      <c r="AD1" s="124" t="s">
        <v>174</v>
      </c>
      <c r="AE1" s="125">
        <v>0.9048</v>
      </c>
      <c r="AF1" s="217"/>
      <c r="AG1" s="1" t="s">
        <v>87</v>
      </c>
      <c r="AH1" s="1" t="s">
        <v>118</v>
      </c>
      <c r="AI1" s="120">
        <v>0.5</v>
      </c>
      <c r="AJ1" s="217"/>
      <c r="AK1" s="124" t="s">
        <v>41</v>
      </c>
      <c r="AL1" s="124" t="s">
        <v>118</v>
      </c>
      <c r="AM1" s="125">
        <v>1</v>
      </c>
      <c r="AN1" s="217"/>
      <c r="AO1" s="1" t="s">
        <v>189</v>
      </c>
      <c r="AP1" s="1" t="s">
        <v>118</v>
      </c>
      <c r="AQ1" s="120">
        <v>0.75</v>
      </c>
      <c r="AR1" s="217"/>
      <c r="AS1" s="124" t="s">
        <v>30</v>
      </c>
      <c r="AT1" s="124" t="s">
        <v>118</v>
      </c>
      <c r="AU1" s="125">
        <v>0.9194</v>
      </c>
      <c r="AV1" s="217"/>
      <c r="AW1" s="1" t="s">
        <v>32</v>
      </c>
      <c r="AX1" s="1" t="s">
        <v>118</v>
      </c>
      <c r="AY1" s="120">
        <v>0.6</v>
      </c>
      <c r="AZ1" s="217"/>
      <c r="BA1" s="3" t="s">
        <v>18</v>
      </c>
      <c r="BB1" s="3" t="s">
        <v>118</v>
      </c>
      <c r="BC1" s="129">
        <v>0.9231</v>
      </c>
      <c r="BD1" s="217"/>
      <c r="BE1" s="1" t="s">
        <v>65</v>
      </c>
      <c r="BF1" s="1" t="s">
        <v>118</v>
      </c>
      <c r="BG1" s="120">
        <v>0.629</v>
      </c>
      <c r="BH1" s="217"/>
      <c r="BI1" s="124" t="s">
        <v>31</v>
      </c>
      <c r="BJ1" s="124" t="s">
        <v>118</v>
      </c>
      <c r="BK1" s="125">
        <v>0.6143</v>
      </c>
      <c r="BL1" s="217"/>
      <c r="BM1" s="1" t="s">
        <v>97</v>
      </c>
      <c r="BN1" s="1" t="s">
        <v>118</v>
      </c>
      <c r="BO1" s="120">
        <v>0</v>
      </c>
      <c r="BP1" s="217"/>
      <c r="BQ1" s="124" t="s">
        <v>58</v>
      </c>
      <c r="BR1" s="124" t="s">
        <v>118</v>
      </c>
      <c r="BS1" s="125">
        <v>0.5909</v>
      </c>
      <c r="BT1" s="217"/>
      <c r="BU1" s="1" t="s">
        <v>51</v>
      </c>
      <c r="BV1" s="1" t="s">
        <v>118</v>
      </c>
      <c r="BW1" s="120">
        <v>0.7</v>
      </c>
      <c r="BX1" s="217"/>
      <c r="BY1" s="124" t="s">
        <v>62</v>
      </c>
      <c r="BZ1" s="124" t="s">
        <v>118</v>
      </c>
      <c r="CA1" s="125">
        <v>0.7778</v>
      </c>
      <c r="CB1" s="217"/>
      <c r="CC1" s="1" t="s">
        <v>42</v>
      </c>
      <c r="CD1" s="1" t="s">
        <v>118</v>
      </c>
      <c r="CE1" s="120">
        <v>0.5652</v>
      </c>
      <c r="CF1" s="217"/>
    </row>
    <row r="2" spans="1:84" s="118" customFormat="1" ht="12.75">
      <c r="A2" s="1" t="s">
        <v>110</v>
      </c>
      <c r="B2" s="1" t="s">
        <v>111</v>
      </c>
      <c r="C2" s="1" t="s">
        <v>112</v>
      </c>
      <c r="D2" s="216"/>
      <c r="E2" s="124" t="s">
        <v>110</v>
      </c>
      <c r="F2" s="124" t="s">
        <v>111</v>
      </c>
      <c r="G2" s="124" t="s">
        <v>112</v>
      </c>
      <c r="H2" s="217"/>
      <c r="I2" s="1" t="s">
        <v>110</v>
      </c>
      <c r="J2" s="1" t="s">
        <v>111</v>
      </c>
      <c r="K2" s="1" t="s">
        <v>112</v>
      </c>
      <c r="L2" s="217"/>
      <c r="M2" s="124" t="s">
        <v>110</v>
      </c>
      <c r="N2" s="124" t="s">
        <v>111</v>
      </c>
      <c r="O2" s="124" t="s">
        <v>112</v>
      </c>
      <c r="P2" s="217"/>
      <c r="Q2" s="1" t="s">
        <v>110</v>
      </c>
      <c r="R2" s="1" t="s">
        <v>111</v>
      </c>
      <c r="S2" s="1" t="s">
        <v>112</v>
      </c>
      <c r="T2" s="217"/>
      <c r="U2" s="124" t="s">
        <v>110</v>
      </c>
      <c r="V2" s="124" t="s">
        <v>111</v>
      </c>
      <c r="W2" s="124" t="s">
        <v>112</v>
      </c>
      <c r="X2" s="217"/>
      <c r="Y2" s="1" t="s">
        <v>110</v>
      </c>
      <c r="Z2" s="1" t="s">
        <v>111</v>
      </c>
      <c r="AA2" s="1" t="s">
        <v>112</v>
      </c>
      <c r="AB2" s="217"/>
      <c r="AC2" s="124" t="s">
        <v>110</v>
      </c>
      <c r="AD2" s="124" t="s">
        <v>111</v>
      </c>
      <c r="AE2" s="124" t="s">
        <v>112</v>
      </c>
      <c r="AF2" s="217"/>
      <c r="AG2" s="1" t="s">
        <v>110</v>
      </c>
      <c r="AH2" s="1" t="s">
        <v>111</v>
      </c>
      <c r="AI2" s="1" t="s">
        <v>112</v>
      </c>
      <c r="AJ2" s="217"/>
      <c r="AK2" s="124" t="s">
        <v>110</v>
      </c>
      <c r="AL2" s="124" t="s">
        <v>111</v>
      </c>
      <c r="AM2" s="124" t="s">
        <v>112</v>
      </c>
      <c r="AN2" s="217"/>
      <c r="AO2" s="1" t="s">
        <v>110</v>
      </c>
      <c r="AP2" s="1" t="s">
        <v>111</v>
      </c>
      <c r="AQ2" s="1" t="s">
        <v>112</v>
      </c>
      <c r="AR2" s="217"/>
      <c r="AS2" s="124" t="s">
        <v>110</v>
      </c>
      <c r="AT2" s="124" t="s">
        <v>111</v>
      </c>
      <c r="AU2" s="124" t="s">
        <v>112</v>
      </c>
      <c r="AV2" s="217"/>
      <c r="AW2" s="1" t="s">
        <v>110</v>
      </c>
      <c r="AX2" s="1" t="s">
        <v>111</v>
      </c>
      <c r="AY2" s="1" t="s">
        <v>112</v>
      </c>
      <c r="AZ2" s="217"/>
      <c r="BA2" s="3" t="s">
        <v>110</v>
      </c>
      <c r="BB2" s="3" t="s">
        <v>111</v>
      </c>
      <c r="BC2" s="3" t="s">
        <v>112</v>
      </c>
      <c r="BD2" s="217"/>
      <c r="BE2" s="1" t="s">
        <v>110</v>
      </c>
      <c r="BF2" s="1" t="s">
        <v>111</v>
      </c>
      <c r="BG2" s="1" t="s">
        <v>112</v>
      </c>
      <c r="BH2" s="217"/>
      <c r="BI2" s="124" t="s">
        <v>110</v>
      </c>
      <c r="BJ2" s="124" t="s">
        <v>111</v>
      </c>
      <c r="BK2" s="124" t="s">
        <v>112</v>
      </c>
      <c r="BL2" s="217"/>
      <c r="BM2" s="1" t="s">
        <v>110</v>
      </c>
      <c r="BN2" s="1" t="s">
        <v>111</v>
      </c>
      <c r="BO2" s="1" t="s">
        <v>112</v>
      </c>
      <c r="BP2" s="217"/>
      <c r="BQ2" s="124" t="s">
        <v>110</v>
      </c>
      <c r="BR2" s="124" t="s">
        <v>111</v>
      </c>
      <c r="BS2" s="124" t="s">
        <v>112</v>
      </c>
      <c r="BT2" s="217"/>
      <c r="BU2" s="1" t="s">
        <v>110</v>
      </c>
      <c r="BV2" s="1" t="s">
        <v>111</v>
      </c>
      <c r="BW2" s="1" t="s">
        <v>112</v>
      </c>
      <c r="BX2" s="217"/>
      <c r="BY2" s="124" t="s">
        <v>110</v>
      </c>
      <c r="BZ2" s="124" t="s">
        <v>111</v>
      </c>
      <c r="CA2" s="124" t="s">
        <v>112</v>
      </c>
      <c r="CB2" s="217"/>
      <c r="CC2" s="1" t="s">
        <v>110</v>
      </c>
      <c r="CD2" s="1" t="s">
        <v>111</v>
      </c>
      <c r="CE2" s="1" t="s">
        <v>112</v>
      </c>
      <c r="CF2" s="217"/>
    </row>
    <row r="3" spans="1:84" s="118" customFormat="1" ht="12.75">
      <c r="A3" s="121">
        <f>COUNTIF(D5:D39,"w")</f>
        <v>26</v>
      </c>
      <c r="B3" s="121">
        <f>COUNTIF(D5:D39,"l")</f>
        <v>9</v>
      </c>
      <c r="C3" s="121">
        <f>COUNTIF(D5:D39,"T")</f>
        <v>0</v>
      </c>
      <c r="D3" s="216"/>
      <c r="E3" s="126">
        <f>COUNTIF(H5:H5,"w")</f>
        <v>1</v>
      </c>
      <c r="F3" s="126">
        <f>COUNTIF(H5:I5,"l")</f>
        <v>0</v>
      </c>
      <c r="G3" s="126">
        <f>COUNTIF(H5:H5,"T")</f>
        <v>0</v>
      </c>
      <c r="H3" s="217"/>
      <c r="I3" s="121">
        <f>COUNTIF(L5:L5,"w")</f>
        <v>1</v>
      </c>
      <c r="J3" s="121">
        <f>COUNTIF(L5:L5,"l")</f>
        <v>0</v>
      </c>
      <c r="K3" s="121">
        <f>COUNTIF(L5:L5,"T")</f>
        <v>0</v>
      </c>
      <c r="L3" s="217"/>
      <c r="M3" s="126">
        <f>COUNTIF(P5:P5,"w")</f>
        <v>1</v>
      </c>
      <c r="N3" s="126">
        <f>COUNTIF(P5:P5,"l")</f>
        <v>0</v>
      </c>
      <c r="O3" s="126">
        <f>COUNTIF(P5:P5,"T")</f>
        <v>0</v>
      </c>
      <c r="P3" s="217"/>
      <c r="Q3" s="121">
        <f>COUNTIF(T5:T30,"w")</f>
        <v>17</v>
      </c>
      <c r="R3" s="121">
        <f>COUNTIF(T5:T30,"l")</f>
        <v>9</v>
      </c>
      <c r="S3" s="121">
        <f>COUNTIF(T5:T30,"T")</f>
        <v>0</v>
      </c>
      <c r="T3" s="217"/>
      <c r="U3" s="126">
        <f>COUNTIF(X5:X6,"w")</f>
        <v>2</v>
      </c>
      <c r="V3" s="126">
        <f>COUNTIF(X5:X6,"l")</f>
        <v>0</v>
      </c>
      <c r="W3" s="126">
        <f>COUNTIF(X5:X6,"T")</f>
        <v>0</v>
      </c>
      <c r="X3" s="217"/>
      <c r="Y3" s="121">
        <f>COUNTIF(AB5:AB5,"w")</f>
        <v>1</v>
      </c>
      <c r="Z3" s="121">
        <f>COUNTIF(AB5:AB5,"l")</f>
        <v>0</v>
      </c>
      <c r="AA3" s="121">
        <f>COUNTIF(AB5:AB5,"T")</f>
        <v>0</v>
      </c>
      <c r="AB3" s="217"/>
      <c r="AC3" s="126">
        <f>COUNTIF(AF5:AF25,"w")</f>
        <v>19</v>
      </c>
      <c r="AD3" s="126">
        <f>COUNTIF(AF5:AF25,"l")</f>
        <v>2</v>
      </c>
      <c r="AE3" s="126">
        <f>COUNTIF(AF5:AF25,"T")</f>
        <v>0</v>
      </c>
      <c r="AF3" s="217"/>
      <c r="AG3" s="121">
        <f>COUNTIF(AJ5:AJ6,"w")</f>
        <v>1</v>
      </c>
      <c r="AH3" s="121">
        <f>COUNTIF(AJ5:AJ6,"l")</f>
        <v>1</v>
      </c>
      <c r="AI3" s="121">
        <f>COUNTIF(AJ5:AJ6,"T")</f>
        <v>0</v>
      </c>
      <c r="AJ3" s="217"/>
      <c r="AK3" s="126">
        <f>COUNTIF(AN5:AN5,"w")</f>
        <v>1</v>
      </c>
      <c r="AL3" s="126">
        <f>COUNTIF(AN5:AN5,"l")</f>
        <v>0</v>
      </c>
      <c r="AM3" s="126">
        <f>COUNTIF(AN5:AN5,"T")</f>
        <v>0</v>
      </c>
      <c r="AN3" s="217"/>
      <c r="AO3" s="121">
        <f>COUNTIF(AR5:AR25,"w")</f>
        <v>16</v>
      </c>
      <c r="AP3" s="121">
        <f>COUNTIF(AR5:AR25,"l")</f>
        <v>5</v>
      </c>
      <c r="AQ3" s="121">
        <f>COUNTIF(AR5:AR25,"T")</f>
        <v>0</v>
      </c>
      <c r="AR3" s="217"/>
      <c r="AS3" s="126">
        <f>COUNTIF(AV5:AV35,"w")</f>
        <v>28</v>
      </c>
      <c r="AT3" s="126">
        <f>COUNTIF(AV5:AV35,"l")</f>
        <v>2</v>
      </c>
      <c r="AU3" s="126">
        <f>COUNTIF(AV5:AV35,"T")</f>
        <v>1</v>
      </c>
      <c r="AV3" s="217"/>
      <c r="AW3" s="121">
        <f>COUNTIF(AZ5:AZ9,"w")</f>
        <v>3</v>
      </c>
      <c r="AX3" s="121">
        <f>COUNTIF(AZ5:AZ9,"l")</f>
        <v>2</v>
      </c>
      <c r="AY3" s="121">
        <f>COUNTIF(AZ5:AZ9,"T")</f>
        <v>0</v>
      </c>
      <c r="AZ3" s="217"/>
      <c r="BA3" s="130">
        <f>COUNTIF(BD5:BD30,"w")</f>
        <v>24</v>
      </c>
      <c r="BB3" s="130">
        <f>COUNTIF(BD5:BD30,"l")</f>
        <v>2</v>
      </c>
      <c r="BC3" s="130">
        <f>COUNTIF(BD5:BD30,"T")</f>
        <v>0</v>
      </c>
      <c r="BD3" s="217"/>
      <c r="BE3" s="121">
        <f>COUNTIF(BH5:BH47,"w")</f>
        <v>25</v>
      </c>
      <c r="BF3" s="121">
        <f>COUNTIF(BH5:BH47,"l")</f>
        <v>17</v>
      </c>
      <c r="BG3" s="121">
        <f>COUNTIF(BH5:BH47,"T")</f>
        <v>1</v>
      </c>
      <c r="BH3" s="217"/>
      <c r="BI3" s="126">
        <f>COUNTIF(BL5:BL44,"w")</f>
        <v>22</v>
      </c>
      <c r="BJ3" s="126">
        <f>COUNTIF(BL5:BL44,"l")</f>
        <v>17</v>
      </c>
      <c r="BK3" s="126">
        <f>COUNTIF(BL5:BL44,"T")</f>
        <v>1</v>
      </c>
      <c r="BL3" s="217"/>
      <c r="BM3" s="121">
        <f>COUNTIF(BP5:BP5,"w")</f>
        <v>0</v>
      </c>
      <c r="BN3" s="121">
        <f>COUNTIF(BP5:BP5,"l")</f>
        <v>1</v>
      </c>
      <c r="BO3" s="121">
        <f>COUNTIF(BP5:BP5,"T")</f>
        <v>0</v>
      </c>
      <c r="BP3" s="217"/>
      <c r="BQ3" s="126">
        <f>COUNTIF(BT5:BT15,"w")</f>
        <v>6</v>
      </c>
      <c r="BR3" s="126">
        <f>COUNTIF(BT5:BT15,"l")</f>
        <v>3</v>
      </c>
      <c r="BS3" s="126">
        <f>COUNTIF(BT5:BT15,"T")</f>
        <v>2</v>
      </c>
      <c r="BT3" s="217"/>
      <c r="BU3" s="121">
        <f>COUNTIF(BX5:BX37,"w")</f>
        <v>23</v>
      </c>
      <c r="BV3" s="121">
        <f>COUNTIF(BX5:BX37,"l")</f>
        <v>10</v>
      </c>
      <c r="BW3" s="121">
        <f>COUNTIF(BX5:BX37,"T")</f>
        <v>0</v>
      </c>
      <c r="BX3" s="217"/>
      <c r="BY3" s="126">
        <f>COUNTIF(CB5:CB47,"w")</f>
        <v>34</v>
      </c>
      <c r="BZ3" s="126">
        <f>COUNTIF(CB5:CB47,"l")</f>
        <v>9</v>
      </c>
      <c r="CA3" s="126">
        <f>COUNTIF(CB5:CB47,"T")</f>
        <v>0</v>
      </c>
      <c r="CB3" s="217"/>
      <c r="CC3" s="121">
        <f>COUNTIF(CF5:CF30,"w")</f>
        <v>16</v>
      </c>
      <c r="CD3" s="121">
        <f>COUNTIF(CF5:CF30,"l")</f>
        <v>10</v>
      </c>
      <c r="CE3" s="121">
        <f>COUNTIF(CF5:CF30,"T")</f>
        <v>0</v>
      </c>
      <c r="CF3" s="217"/>
    </row>
    <row r="4" spans="1:84" s="118" customFormat="1" ht="12.75">
      <c r="A4" s="1" t="s">
        <v>102</v>
      </c>
      <c r="B4" s="1" t="s">
        <v>0</v>
      </c>
      <c r="C4" s="1" t="s">
        <v>27</v>
      </c>
      <c r="D4" s="216"/>
      <c r="E4" s="124" t="s">
        <v>102</v>
      </c>
      <c r="F4" s="124" t="s">
        <v>0</v>
      </c>
      <c r="G4" s="124" t="s">
        <v>73</v>
      </c>
      <c r="H4" s="217"/>
      <c r="I4" s="1" t="s">
        <v>102</v>
      </c>
      <c r="J4" s="1" t="s">
        <v>0</v>
      </c>
      <c r="K4" s="1" t="s">
        <v>92</v>
      </c>
      <c r="L4" s="217"/>
      <c r="M4" s="124" t="s">
        <v>102</v>
      </c>
      <c r="N4" s="124" t="s">
        <v>0</v>
      </c>
      <c r="O4" s="124" t="s">
        <v>115</v>
      </c>
      <c r="P4" s="217"/>
      <c r="Q4" s="1" t="s">
        <v>102</v>
      </c>
      <c r="R4" s="1" t="s">
        <v>0</v>
      </c>
      <c r="S4" s="1" t="s">
        <v>25</v>
      </c>
      <c r="T4" s="217"/>
      <c r="U4" s="124" t="s">
        <v>102</v>
      </c>
      <c r="V4" s="124" t="s">
        <v>0</v>
      </c>
      <c r="W4" s="124" t="s">
        <v>130</v>
      </c>
      <c r="X4" s="217"/>
      <c r="Y4" s="1" t="s">
        <v>102</v>
      </c>
      <c r="Z4" s="1" t="s">
        <v>0</v>
      </c>
      <c r="AA4" s="1" t="s">
        <v>91</v>
      </c>
      <c r="AB4" s="217"/>
      <c r="AC4" s="124" t="s">
        <v>102</v>
      </c>
      <c r="AD4" s="124" t="s">
        <v>0</v>
      </c>
      <c r="AE4" s="124" t="s">
        <v>49</v>
      </c>
      <c r="AF4" s="217"/>
      <c r="AG4" s="1" t="s">
        <v>102</v>
      </c>
      <c r="AH4" s="1" t="s">
        <v>0</v>
      </c>
      <c r="AI4" s="1" t="s">
        <v>178</v>
      </c>
      <c r="AJ4" s="217"/>
      <c r="AK4" s="124" t="s">
        <v>102</v>
      </c>
      <c r="AL4" s="124" t="s">
        <v>0</v>
      </c>
      <c r="AM4" s="124" t="s">
        <v>181</v>
      </c>
      <c r="AN4" s="217"/>
      <c r="AO4" s="1" t="s">
        <v>102</v>
      </c>
      <c r="AP4" s="1" t="s">
        <v>0</v>
      </c>
      <c r="AQ4" s="1" t="s">
        <v>85</v>
      </c>
      <c r="AR4" s="217"/>
      <c r="AS4" s="124" t="s">
        <v>102</v>
      </c>
      <c r="AT4" s="124" t="s">
        <v>0</v>
      </c>
      <c r="AU4" s="124" t="s">
        <v>30</v>
      </c>
      <c r="AV4" s="217"/>
      <c r="AW4" s="1" t="s">
        <v>102</v>
      </c>
      <c r="AX4" s="1" t="s">
        <v>0</v>
      </c>
      <c r="AY4" s="1" t="s">
        <v>32</v>
      </c>
      <c r="AZ4" s="217"/>
      <c r="BA4" s="3" t="s">
        <v>102</v>
      </c>
      <c r="BB4" s="3" t="s">
        <v>0</v>
      </c>
      <c r="BC4" s="3" t="s">
        <v>18</v>
      </c>
      <c r="BD4" s="217"/>
      <c r="BE4" s="1" t="s">
        <v>102</v>
      </c>
      <c r="BF4" s="1" t="s">
        <v>0</v>
      </c>
      <c r="BG4" s="1" t="s">
        <v>194</v>
      </c>
      <c r="BH4" s="217"/>
      <c r="BI4" s="124" t="s">
        <v>102</v>
      </c>
      <c r="BJ4" s="124" t="s">
        <v>0</v>
      </c>
      <c r="BK4" s="124" t="s">
        <v>31</v>
      </c>
      <c r="BL4" s="217"/>
      <c r="BM4" s="1" t="s">
        <v>102</v>
      </c>
      <c r="BN4" s="1" t="s">
        <v>0</v>
      </c>
      <c r="BO4" s="1" t="s">
        <v>97</v>
      </c>
      <c r="BP4" s="217"/>
      <c r="BQ4" s="124" t="s">
        <v>102</v>
      </c>
      <c r="BR4" s="124" t="s">
        <v>0</v>
      </c>
      <c r="BS4" s="124" t="s">
        <v>58</v>
      </c>
      <c r="BT4" s="217"/>
      <c r="BU4" s="1" t="s">
        <v>102</v>
      </c>
      <c r="BV4" s="1" t="s">
        <v>0</v>
      </c>
      <c r="BW4" s="1" t="s">
        <v>51</v>
      </c>
      <c r="BX4" s="217"/>
      <c r="BY4" s="124" t="s">
        <v>102</v>
      </c>
      <c r="BZ4" s="124" t="s">
        <v>0</v>
      </c>
      <c r="CA4" s="124" t="s">
        <v>206</v>
      </c>
      <c r="CB4" s="217"/>
      <c r="CC4" s="1" t="s">
        <v>102</v>
      </c>
      <c r="CD4" s="1" t="s">
        <v>0</v>
      </c>
      <c r="CE4" s="1" t="s">
        <v>42</v>
      </c>
      <c r="CF4" s="217"/>
    </row>
    <row r="5" spans="1:84" s="118" customFormat="1" ht="12.75">
      <c r="A5" s="1">
        <v>1932</v>
      </c>
      <c r="B5" s="20">
        <v>14</v>
      </c>
      <c r="C5" s="20">
        <v>12</v>
      </c>
      <c r="D5" s="217" t="str">
        <f aca="true" t="shared" si="0" ref="D5:D39">IF(B5&gt;C5,"w",IF(B5&lt;79,"l",IF(B5=C5,"t")))</f>
        <v>w</v>
      </c>
      <c r="E5" s="124">
        <v>1970</v>
      </c>
      <c r="F5" s="124">
        <v>48</v>
      </c>
      <c r="G5" s="124">
        <v>0</v>
      </c>
      <c r="H5" s="217" t="str">
        <f>IF(F5&gt;G5,"w",IF(F5&lt;79,"l",IF(F5=G5,"t")))</f>
        <v>w</v>
      </c>
      <c r="I5" s="1">
        <v>1996</v>
      </c>
      <c r="J5" s="1">
        <v>44</v>
      </c>
      <c r="K5" s="1">
        <v>0</v>
      </c>
      <c r="L5" s="217" t="str">
        <f>IF(J5&gt;K5,"w",IF(J5&lt;79,"l",IF(J5=K5,"t")))</f>
        <v>w</v>
      </c>
      <c r="M5" s="124">
        <v>1939</v>
      </c>
      <c r="N5" s="124">
        <v>34</v>
      </c>
      <c r="O5" s="124">
        <v>0</v>
      </c>
      <c r="P5" s="217" t="str">
        <f>IF(N5&gt;O5,"w",IF(N5&lt;79,"l",IF(N5=O5,"t")))</f>
        <v>w</v>
      </c>
      <c r="Q5" s="1">
        <v>1932</v>
      </c>
      <c r="R5" s="1">
        <v>0</v>
      </c>
      <c r="S5" s="1">
        <v>6</v>
      </c>
      <c r="T5" s="217" t="str">
        <f aca="true" t="shared" si="1" ref="T5:T30">IF(R5&gt;S5,"w",IF(R5&lt;S5,"l",IF(R5=S5,"t")))</f>
        <v>l</v>
      </c>
      <c r="U5" s="124">
        <v>1969</v>
      </c>
      <c r="V5" s="124">
        <v>16</v>
      </c>
      <c r="W5" s="124">
        <v>14</v>
      </c>
      <c r="X5" s="217" t="str">
        <f>IF(V5&gt;W5,"w",IF(V5&lt;W5,"l",IF(V5=W5,"t")))</f>
        <v>w</v>
      </c>
      <c r="Y5" s="1">
        <v>1996</v>
      </c>
      <c r="Z5" s="1">
        <v>54</v>
      </c>
      <c r="AA5" s="1">
        <v>6</v>
      </c>
      <c r="AB5" s="217" t="str">
        <f>IF(Z5&gt;AA5,"w",IF(Z5&lt;AA5,"l",IF(Z5=AA5,"t")))</f>
        <v>w</v>
      </c>
      <c r="AC5" s="124">
        <v>1940</v>
      </c>
      <c r="AD5" s="124">
        <v>27</v>
      </c>
      <c r="AE5" s="124">
        <v>14</v>
      </c>
      <c r="AF5" s="217" t="str">
        <f aca="true" t="shared" si="2" ref="AF5:AF25">IF(AD5&gt;AE5,"w",IF(AD5&lt;AE5,"l",IF(AD5=AE5,"t")))</f>
        <v>w</v>
      </c>
      <c r="AG5" s="1">
        <v>1992</v>
      </c>
      <c r="AH5" s="1">
        <v>15</v>
      </c>
      <c r="AI5" s="1">
        <v>42</v>
      </c>
      <c r="AJ5" s="217" t="str">
        <f>IF(AH5&gt;AI5,"w",IF(AH5&lt;AI5,"l",IF(AH5=AI5,"t")))</f>
        <v>l</v>
      </c>
      <c r="AK5" s="124">
        <v>1938</v>
      </c>
      <c r="AL5" s="124">
        <v>26</v>
      </c>
      <c r="AM5" s="124">
        <v>6</v>
      </c>
      <c r="AN5" s="217" t="str">
        <f>IF(AL5&gt;AM5,"w",IF(AL5&lt;AM5,"l",IF(AL5=AM5,"t")))</f>
        <v>w</v>
      </c>
      <c r="AO5" s="1">
        <v>1989</v>
      </c>
      <c r="AP5" s="1">
        <v>7</v>
      </c>
      <c r="AQ5" s="1">
        <v>28</v>
      </c>
      <c r="AR5" s="217" t="str">
        <f aca="true" t="shared" si="3" ref="AR5:AR25">IF(AP5&gt;AQ5,"w",IF(AP5&lt;AQ5,"l",IF(AP5=AQ5,"t")))</f>
        <v>l</v>
      </c>
      <c r="AS5" s="124">
        <v>1933</v>
      </c>
      <c r="AT5" s="124">
        <v>0</v>
      </c>
      <c r="AU5" s="124">
        <v>24</v>
      </c>
      <c r="AV5" s="217" t="str">
        <f aca="true" t="shared" si="4" ref="AV5:AV35">IF(AT5&gt;AU5,"w",IF(AT5&lt;AU5,"l",IF(AT5=AU5,"t")))</f>
        <v>l</v>
      </c>
      <c r="AW5" s="1">
        <v>1933</v>
      </c>
      <c r="AX5" s="1">
        <v>0</v>
      </c>
      <c r="AY5" s="1">
        <v>7</v>
      </c>
      <c r="AZ5" s="217" t="str">
        <f>IF(AX5&gt;AY5,"w",IF(AX5&lt;AY5,"l",IF(AX5=AY5,"t")))</f>
        <v>l</v>
      </c>
      <c r="BA5" s="3">
        <v>1931</v>
      </c>
      <c r="BB5" s="3">
        <v>13</v>
      </c>
      <c r="BC5" s="3">
        <v>26</v>
      </c>
      <c r="BD5" s="217" t="str">
        <f aca="true" t="shared" si="5" ref="BD5:BD30">IF(BB5&gt;BC5,"w",IF(BB5&lt;BC5,"l",IF(BB5=BC5,"t")))</f>
        <v>l</v>
      </c>
      <c r="BE5" s="1">
        <v>1959</v>
      </c>
      <c r="BF5" s="1">
        <v>0</v>
      </c>
      <c r="BG5" s="1">
        <v>31</v>
      </c>
      <c r="BH5" s="217" t="str">
        <f aca="true" t="shared" si="6" ref="BH5:BH47">IF(BF5&gt;BG5,"w",IF(BF5&lt;BG5,"l",IF(BF5=BG5,"t")))</f>
        <v>l</v>
      </c>
      <c r="BI5" s="124">
        <v>1933</v>
      </c>
      <c r="BJ5" s="124">
        <v>18</v>
      </c>
      <c r="BK5" s="124">
        <v>20</v>
      </c>
      <c r="BL5" s="217" t="str">
        <f aca="true" t="shared" si="7" ref="BL5:BL44">IF(BJ5&gt;BK5,"w",IF(BJ5&lt;BK5,"l",IF(BJ5=BK5,"t")))</f>
        <v>l</v>
      </c>
      <c r="BM5" s="1">
        <v>2000</v>
      </c>
      <c r="BN5" s="1">
        <v>0</v>
      </c>
      <c r="BO5" s="1">
        <v>7</v>
      </c>
      <c r="BP5" s="217" t="str">
        <f>IF(BN5&gt;BO5,"w",IF(BN5&lt;BO5,"l",IF(BN5=BO5,"t")))</f>
        <v>l</v>
      </c>
      <c r="BQ5" s="124">
        <v>1947</v>
      </c>
      <c r="BR5" s="124">
        <v>14</v>
      </c>
      <c r="BS5" s="124">
        <v>0</v>
      </c>
      <c r="BT5" s="217" t="str">
        <f aca="true" t="shared" si="8" ref="BT5:BT15">IF(BR5&gt;BS5,"w",IF(BR5&lt;BS5,"l",IF(BR5=BS5,"t")))</f>
        <v>w</v>
      </c>
      <c r="BU5" s="1">
        <v>1941</v>
      </c>
      <c r="BV5" s="1">
        <v>0</v>
      </c>
      <c r="BW5" s="1">
        <v>20</v>
      </c>
      <c r="BX5" s="217" t="str">
        <f aca="true" t="shared" si="9" ref="BX5:BX37">IF(BV5&gt;BW5,"w",IF(BV5&lt;BW5,"l",IF(BV5=BW5,"t")))</f>
        <v>l</v>
      </c>
      <c r="BY5" s="124">
        <v>1959</v>
      </c>
      <c r="BZ5" s="124">
        <v>0</v>
      </c>
      <c r="CA5" s="124">
        <v>7</v>
      </c>
      <c r="CB5" s="217" t="str">
        <f aca="true" t="shared" si="10" ref="CB5:CB47">IF(BZ5&gt;CA5,"w",IF(BZ5&lt;CA5,"l",IF(BZ5=CA5,"t")))</f>
        <v>l</v>
      </c>
      <c r="CC5" s="1">
        <v>1938</v>
      </c>
      <c r="CD5" s="1">
        <v>2</v>
      </c>
      <c r="CE5" s="1">
        <v>7</v>
      </c>
      <c r="CF5" s="217" t="str">
        <f aca="true" t="shared" si="11" ref="CF5:CF30">IF(CD5&gt;CE5,"w",IF(CD5&lt;CE5,"l",IF(CD5=CE5,"t")))</f>
        <v>l</v>
      </c>
    </row>
    <row r="6" spans="1:84" s="118" customFormat="1" ht="12.75">
      <c r="A6" s="1">
        <v>1933</v>
      </c>
      <c r="B6" s="20">
        <v>6</v>
      </c>
      <c r="C6" s="20">
        <v>7</v>
      </c>
      <c r="D6" s="217" t="str">
        <f t="shared" si="0"/>
        <v>l</v>
      </c>
      <c r="E6" s="124" t="s">
        <v>20</v>
      </c>
      <c r="F6" s="124">
        <v>48</v>
      </c>
      <c r="G6" s="124">
        <v>0</v>
      </c>
      <c r="H6" s="217"/>
      <c r="I6" s="1" t="s">
        <v>20</v>
      </c>
      <c r="J6" s="1">
        <v>44</v>
      </c>
      <c r="K6" s="1">
        <v>0</v>
      </c>
      <c r="L6" s="217"/>
      <c r="M6" s="124" t="s">
        <v>20</v>
      </c>
      <c r="N6" s="124">
        <v>34</v>
      </c>
      <c r="O6" s="124">
        <v>0</v>
      </c>
      <c r="P6" s="217"/>
      <c r="Q6" s="1">
        <v>1933</v>
      </c>
      <c r="R6" s="1">
        <v>0</v>
      </c>
      <c r="S6" s="1">
        <v>19</v>
      </c>
      <c r="T6" s="217" t="str">
        <f t="shared" si="1"/>
        <v>l</v>
      </c>
      <c r="U6" s="124">
        <v>1970</v>
      </c>
      <c r="V6" s="124">
        <v>40</v>
      </c>
      <c r="W6" s="124">
        <v>0</v>
      </c>
      <c r="X6" s="217" t="str">
        <f>IF(V6&gt;W6,"w",IF(V6&lt;W6,"l",IF(V6=W6,"t")))</f>
        <v>w</v>
      </c>
      <c r="Y6" s="1" t="s">
        <v>20</v>
      </c>
      <c r="Z6" s="1">
        <v>54</v>
      </c>
      <c r="AA6" s="1">
        <v>6</v>
      </c>
      <c r="AB6" s="217"/>
      <c r="AC6" s="124">
        <v>1941</v>
      </c>
      <c r="AD6" s="124">
        <v>40</v>
      </c>
      <c r="AE6" s="124">
        <v>6</v>
      </c>
      <c r="AF6" s="217" t="str">
        <f t="shared" si="2"/>
        <v>w</v>
      </c>
      <c r="AG6" s="1">
        <v>1997</v>
      </c>
      <c r="AH6" s="1">
        <v>17</v>
      </c>
      <c r="AI6" s="1">
        <v>15</v>
      </c>
      <c r="AJ6" s="217" t="str">
        <f>IF(AH6&gt;AI6,"w",IF(AH6&lt;AI6,"l",IF(AH6=AI6,"t")))</f>
        <v>w</v>
      </c>
      <c r="AK6" s="124" t="s">
        <v>20</v>
      </c>
      <c r="AL6" s="124">
        <v>26</v>
      </c>
      <c r="AM6" s="124">
        <v>6</v>
      </c>
      <c r="AN6" s="217"/>
      <c r="AO6" s="1">
        <v>1990</v>
      </c>
      <c r="AP6" s="1">
        <v>6</v>
      </c>
      <c r="AQ6" s="1">
        <v>28</v>
      </c>
      <c r="AR6" s="217" t="str">
        <f t="shared" si="3"/>
        <v>l</v>
      </c>
      <c r="AS6" s="124">
        <v>1939</v>
      </c>
      <c r="AT6" s="124">
        <v>27</v>
      </c>
      <c r="AU6" s="124">
        <v>0</v>
      </c>
      <c r="AV6" s="217" t="str">
        <f t="shared" si="4"/>
        <v>w</v>
      </c>
      <c r="AW6" s="1">
        <v>1938</v>
      </c>
      <c r="AX6" s="1">
        <v>27</v>
      </c>
      <c r="AY6" s="1">
        <v>0</v>
      </c>
      <c r="AZ6" s="217" t="str">
        <f>IF(AX6&gt;AY6,"w",IF(AX6&lt;AY6,"l",IF(AX6=AY6,"t")))</f>
        <v>w</v>
      </c>
      <c r="BA6" s="3">
        <v>1932</v>
      </c>
      <c r="BB6" s="3">
        <v>18</v>
      </c>
      <c r="BC6" s="3">
        <v>0</v>
      </c>
      <c r="BD6" s="217" t="str">
        <f t="shared" si="5"/>
        <v>w</v>
      </c>
      <c r="BE6" s="1">
        <v>1960</v>
      </c>
      <c r="BF6" s="1">
        <v>7</v>
      </c>
      <c r="BG6" s="1">
        <v>13</v>
      </c>
      <c r="BH6" s="217" t="str">
        <f t="shared" si="6"/>
        <v>l</v>
      </c>
      <c r="BI6" s="124">
        <v>1934</v>
      </c>
      <c r="BJ6" s="124">
        <v>0</v>
      </c>
      <c r="BK6" s="124">
        <v>20</v>
      </c>
      <c r="BL6" s="217" t="str">
        <f t="shared" si="7"/>
        <v>l</v>
      </c>
      <c r="BM6" s="1" t="s">
        <v>20</v>
      </c>
      <c r="BN6" s="1">
        <v>0</v>
      </c>
      <c r="BO6" s="1">
        <v>7</v>
      </c>
      <c r="BP6" s="217"/>
      <c r="BQ6" s="124">
        <v>1953</v>
      </c>
      <c r="BR6" s="124">
        <v>7</v>
      </c>
      <c r="BS6" s="124">
        <v>34</v>
      </c>
      <c r="BT6" s="217" t="str">
        <f t="shared" si="8"/>
        <v>l</v>
      </c>
      <c r="BU6" s="1">
        <v>1942</v>
      </c>
      <c r="BV6" s="1">
        <v>12</v>
      </c>
      <c r="BW6" s="1">
        <v>25</v>
      </c>
      <c r="BX6" s="217" t="str">
        <f t="shared" si="9"/>
        <v>l</v>
      </c>
      <c r="BY6" s="124">
        <v>1960</v>
      </c>
      <c r="BZ6" s="124">
        <v>7</v>
      </c>
      <c r="CA6" s="124">
        <v>13</v>
      </c>
      <c r="CB6" s="217" t="str">
        <f t="shared" si="10"/>
        <v>l</v>
      </c>
      <c r="CC6" s="1">
        <v>1942</v>
      </c>
      <c r="CD6" s="1">
        <v>13</v>
      </c>
      <c r="CE6" s="1">
        <v>14</v>
      </c>
      <c r="CF6" s="217" t="str">
        <f t="shared" si="11"/>
        <v>l</v>
      </c>
    </row>
    <row r="7" spans="1:84" s="118" customFormat="1" ht="12.75">
      <c r="A7" s="1">
        <v>1971</v>
      </c>
      <c r="B7" s="1">
        <v>38</v>
      </c>
      <c r="C7" s="1">
        <v>0</v>
      </c>
      <c r="D7" s="217" t="str">
        <f t="shared" si="0"/>
        <v>w</v>
      </c>
      <c r="E7" s="124" t="s">
        <v>77</v>
      </c>
      <c r="F7" s="124" t="s">
        <v>118</v>
      </c>
      <c r="G7" s="125">
        <v>1</v>
      </c>
      <c r="H7" s="217"/>
      <c r="I7" s="1" t="s">
        <v>114</v>
      </c>
      <c r="J7" s="1" t="s">
        <v>119</v>
      </c>
      <c r="K7" s="120">
        <v>0.2308</v>
      </c>
      <c r="L7" s="217"/>
      <c r="M7" s="124" t="s">
        <v>38</v>
      </c>
      <c r="N7" s="124" t="s">
        <v>118</v>
      </c>
      <c r="O7" s="125">
        <v>1</v>
      </c>
      <c r="P7" s="217"/>
      <c r="Q7" s="1">
        <v>1935</v>
      </c>
      <c r="R7" s="1">
        <v>6</v>
      </c>
      <c r="S7" s="1">
        <v>36</v>
      </c>
      <c r="T7" s="217" t="str">
        <f t="shared" si="1"/>
        <v>l</v>
      </c>
      <c r="U7" s="124" t="s">
        <v>20</v>
      </c>
      <c r="V7" s="124">
        <v>28</v>
      </c>
      <c r="W7" s="124">
        <v>7</v>
      </c>
      <c r="X7" s="217"/>
      <c r="Y7" s="1" t="s">
        <v>63</v>
      </c>
      <c r="Z7" s="1" t="s">
        <v>118</v>
      </c>
      <c r="AA7" s="120">
        <v>0.5588</v>
      </c>
      <c r="AB7" s="217"/>
      <c r="AC7" s="124">
        <v>1942</v>
      </c>
      <c r="AD7" s="124">
        <v>12</v>
      </c>
      <c r="AE7" s="124">
        <v>8</v>
      </c>
      <c r="AF7" s="217" t="str">
        <f t="shared" si="2"/>
        <v>w</v>
      </c>
      <c r="AG7" s="1" t="s">
        <v>20</v>
      </c>
      <c r="AH7" s="1">
        <v>16</v>
      </c>
      <c r="AI7" s="1">
        <v>28.5</v>
      </c>
      <c r="AJ7" s="217"/>
      <c r="AK7" s="124" t="s">
        <v>182</v>
      </c>
      <c r="AL7" s="124" t="s">
        <v>118</v>
      </c>
      <c r="AM7" s="125">
        <v>0.5</v>
      </c>
      <c r="AN7" s="217"/>
      <c r="AO7" s="1">
        <v>1991</v>
      </c>
      <c r="AP7" s="1">
        <v>14</v>
      </c>
      <c r="AQ7" s="1">
        <v>0</v>
      </c>
      <c r="AR7" s="217" t="str">
        <f t="shared" si="3"/>
        <v>w</v>
      </c>
      <c r="AS7" s="124">
        <v>1940</v>
      </c>
      <c r="AT7" s="124">
        <v>20</v>
      </c>
      <c r="AU7" s="124">
        <v>0</v>
      </c>
      <c r="AV7" s="217" t="str">
        <f t="shared" si="4"/>
        <v>w</v>
      </c>
      <c r="AW7" s="1">
        <v>1939</v>
      </c>
      <c r="AX7" s="1">
        <v>13</v>
      </c>
      <c r="AY7" s="1">
        <v>12</v>
      </c>
      <c r="AZ7" s="217" t="str">
        <f>IF(AX7&gt;AY7,"w",IF(AX7&lt;AY7,"l",IF(AX7=AY7,"t")))</f>
        <v>w</v>
      </c>
      <c r="BA7" s="3">
        <v>1939</v>
      </c>
      <c r="BB7" s="3">
        <v>38</v>
      </c>
      <c r="BC7" s="3">
        <v>0</v>
      </c>
      <c r="BD7" s="217" t="str">
        <f t="shared" si="5"/>
        <v>w</v>
      </c>
      <c r="BE7" s="1">
        <v>1961</v>
      </c>
      <c r="BF7" s="1">
        <v>6</v>
      </c>
      <c r="BG7" s="1">
        <v>6</v>
      </c>
      <c r="BH7" s="217" t="str">
        <f t="shared" si="6"/>
        <v>t</v>
      </c>
      <c r="BI7" s="124">
        <v>1938</v>
      </c>
      <c r="BJ7" s="124">
        <v>0</v>
      </c>
      <c r="BK7" s="124">
        <v>0</v>
      </c>
      <c r="BL7" s="217" t="str">
        <f t="shared" si="7"/>
        <v>t</v>
      </c>
      <c r="BM7" s="1" t="s">
        <v>66</v>
      </c>
      <c r="BN7" s="1" t="s">
        <v>118</v>
      </c>
      <c r="BO7" s="120">
        <v>0</v>
      </c>
      <c r="BP7" s="217"/>
      <c r="BQ7" s="124">
        <v>1954</v>
      </c>
      <c r="BR7" s="124">
        <v>12</v>
      </c>
      <c r="BS7" s="124">
        <v>12</v>
      </c>
      <c r="BT7" s="217" t="str">
        <f t="shared" si="8"/>
        <v>t</v>
      </c>
      <c r="BU7" s="1">
        <v>1959</v>
      </c>
      <c r="BV7" s="1">
        <v>6</v>
      </c>
      <c r="BW7" s="1">
        <v>26</v>
      </c>
      <c r="BX7" s="217" t="str">
        <f t="shared" si="9"/>
        <v>l</v>
      </c>
      <c r="BY7" s="124">
        <v>1961</v>
      </c>
      <c r="BZ7" s="124">
        <v>21</v>
      </c>
      <c r="CA7" s="124">
        <v>14</v>
      </c>
      <c r="CB7" s="217" t="str">
        <f t="shared" si="10"/>
        <v>w</v>
      </c>
      <c r="CC7" s="1">
        <v>1947</v>
      </c>
      <c r="CD7" s="1">
        <v>6</v>
      </c>
      <c r="CE7" s="1">
        <v>7</v>
      </c>
      <c r="CF7" s="217" t="str">
        <f t="shared" si="11"/>
        <v>l</v>
      </c>
    </row>
    <row r="8" spans="1:84" s="118" customFormat="1" ht="12.75">
      <c r="A8" s="1">
        <v>1972</v>
      </c>
      <c r="B8" s="1">
        <v>15</v>
      </c>
      <c r="C8" s="1">
        <v>28</v>
      </c>
      <c r="D8" s="217" t="str">
        <f t="shared" si="0"/>
        <v>l</v>
      </c>
      <c r="E8" s="124" t="s">
        <v>110</v>
      </c>
      <c r="F8" s="124" t="s">
        <v>111</v>
      </c>
      <c r="G8" s="124" t="s">
        <v>112</v>
      </c>
      <c r="H8" s="217"/>
      <c r="I8" s="1" t="s">
        <v>110</v>
      </c>
      <c r="J8" s="1" t="s">
        <v>111</v>
      </c>
      <c r="K8" s="1" t="s">
        <v>112</v>
      </c>
      <c r="L8" s="217"/>
      <c r="M8" s="124" t="s">
        <v>110</v>
      </c>
      <c r="N8" s="124" t="s">
        <v>111</v>
      </c>
      <c r="O8" s="124" t="s">
        <v>112</v>
      </c>
      <c r="P8" s="217"/>
      <c r="Q8" s="1">
        <v>1947</v>
      </c>
      <c r="R8" s="1">
        <v>12</v>
      </c>
      <c r="S8" s="1">
        <v>14</v>
      </c>
      <c r="T8" s="217" t="str">
        <f t="shared" si="1"/>
        <v>l</v>
      </c>
      <c r="U8" s="124" t="s">
        <v>60</v>
      </c>
      <c r="V8" s="124" t="s">
        <v>118</v>
      </c>
      <c r="W8" s="125">
        <v>1</v>
      </c>
      <c r="X8" s="217"/>
      <c r="Y8" s="1" t="s">
        <v>110</v>
      </c>
      <c r="Z8" s="1" t="s">
        <v>111</v>
      </c>
      <c r="AA8" s="1" t="s">
        <v>112</v>
      </c>
      <c r="AB8" s="217"/>
      <c r="AC8" s="124">
        <v>1959</v>
      </c>
      <c r="AD8" s="124">
        <v>7</v>
      </c>
      <c r="AE8" s="124">
        <v>19</v>
      </c>
      <c r="AF8" s="217" t="str">
        <f t="shared" si="2"/>
        <v>l</v>
      </c>
      <c r="AG8" s="1" t="s">
        <v>68</v>
      </c>
      <c r="AH8" s="1" t="s">
        <v>118</v>
      </c>
      <c r="AI8" s="120">
        <v>0.9615</v>
      </c>
      <c r="AJ8" s="217"/>
      <c r="AK8" s="124" t="s">
        <v>110</v>
      </c>
      <c r="AL8" s="124" t="s">
        <v>111</v>
      </c>
      <c r="AM8" s="124" t="s">
        <v>112</v>
      </c>
      <c r="AN8" s="217"/>
      <c r="AO8" s="1">
        <v>1992</v>
      </c>
      <c r="AP8" s="1">
        <v>6</v>
      </c>
      <c r="AQ8" s="1">
        <v>17</v>
      </c>
      <c r="AR8" s="217" t="str">
        <f t="shared" si="3"/>
        <v>l</v>
      </c>
      <c r="AS8" s="124">
        <v>1973</v>
      </c>
      <c r="AT8" s="124">
        <v>36</v>
      </c>
      <c r="AU8" s="124">
        <v>14</v>
      </c>
      <c r="AV8" s="217" t="str">
        <f t="shared" si="4"/>
        <v>w</v>
      </c>
      <c r="AW8" s="1">
        <v>1940</v>
      </c>
      <c r="AX8" s="1">
        <v>14</v>
      </c>
      <c r="AY8" s="1">
        <v>6</v>
      </c>
      <c r="AZ8" s="217" t="str">
        <f>IF(AX8&gt;AY8,"w",IF(AX8&lt;AY8,"l",IF(AX8=AY8,"t")))</f>
        <v>w</v>
      </c>
      <c r="BA8" s="3">
        <v>1940</v>
      </c>
      <c r="BB8" s="3">
        <v>20</v>
      </c>
      <c r="BC8" s="3">
        <v>0</v>
      </c>
      <c r="BD8" s="217" t="str">
        <f t="shared" si="5"/>
        <v>w</v>
      </c>
      <c r="BE8" s="1">
        <v>1962</v>
      </c>
      <c r="BF8" s="1">
        <v>42</v>
      </c>
      <c r="BG8" s="1">
        <v>13</v>
      </c>
      <c r="BH8" s="217" t="str">
        <f t="shared" si="6"/>
        <v>w</v>
      </c>
      <c r="BI8" s="124">
        <v>1940</v>
      </c>
      <c r="BJ8" s="124">
        <v>0</v>
      </c>
      <c r="BK8" s="124">
        <v>13</v>
      </c>
      <c r="BL8" s="217" t="str">
        <f t="shared" si="7"/>
        <v>l</v>
      </c>
      <c r="BM8" s="1" t="s">
        <v>110</v>
      </c>
      <c r="BN8" s="1" t="s">
        <v>111</v>
      </c>
      <c r="BO8" s="1" t="s">
        <v>112</v>
      </c>
      <c r="BP8" s="217"/>
      <c r="BQ8" s="124">
        <v>1955</v>
      </c>
      <c r="BR8" s="124">
        <v>40</v>
      </c>
      <c r="BS8" s="124">
        <v>0</v>
      </c>
      <c r="BT8" s="217" t="str">
        <f t="shared" si="8"/>
        <v>w</v>
      </c>
      <c r="BU8" s="1">
        <v>1960</v>
      </c>
      <c r="BV8" s="1">
        <v>13</v>
      </c>
      <c r="BW8" s="1">
        <v>20</v>
      </c>
      <c r="BX8" s="217" t="str">
        <f t="shared" si="9"/>
        <v>l</v>
      </c>
      <c r="BY8" s="124">
        <v>1962</v>
      </c>
      <c r="BZ8" s="124">
        <v>41</v>
      </c>
      <c r="CA8" s="124">
        <v>12</v>
      </c>
      <c r="CB8" s="217" t="str">
        <f t="shared" si="10"/>
        <v>w</v>
      </c>
      <c r="CC8" s="1">
        <v>1948</v>
      </c>
      <c r="CD8" s="1">
        <v>13</v>
      </c>
      <c r="CE8" s="1">
        <v>14</v>
      </c>
      <c r="CF8" s="217" t="str">
        <f t="shared" si="11"/>
        <v>l</v>
      </c>
    </row>
    <row r="9" spans="1:84" s="118" customFormat="1" ht="12.75">
      <c r="A9" s="1">
        <v>1973</v>
      </c>
      <c r="B9" s="1">
        <v>48</v>
      </c>
      <c r="C9" s="1">
        <v>6</v>
      </c>
      <c r="D9" s="217" t="str">
        <f t="shared" si="0"/>
        <v>w</v>
      </c>
      <c r="E9" s="126">
        <f>COUNTIF(H11:H11,"w")</f>
        <v>1</v>
      </c>
      <c r="F9" s="126">
        <f>COUNTIF(I11:I11,"w")</f>
        <v>0</v>
      </c>
      <c r="G9" s="126">
        <f>COUNTIF(J11:J11,"w")</f>
        <v>0</v>
      </c>
      <c r="H9" s="217"/>
      <c r="I9" s="121">
        <f>COUNTIF(L11:L23,"w")</f>
        <v>3</v>
      </c>
      <c r="J9" s="121">
        <f>COUNTIF(L11:L23,"l")</f>
        <v>10</v>
      </c>
      <c r="K9" s="121">
        <f>COUNTIF(L11:L23,"T")</f>
        <v>0</v>
      </c>
      <c r="L9" s="217"/>
      <c r="M9" s="126">
        <f>COUNTIF(P11:P11,"w")</f>
        <v>1</v>
      </c>
      <c r="N9" s="126">
        <f>COUNTIF(P11:P11,"l")</f>
        <v>0</v>
      </c>
      <c r="O9" s="126">
        <f>COUNTIF(P11:P11,"T")</f>
        <v>0</v>
      </c>
      <c r="P9" s="217"/>
      <c r="Q9" s="1">
        <v>1948</v>
      </c>
      <c r="R9" s="1">
        <v>6</v>
      </c>
      <c r="S9" s="1">
        <v>28</v>
      </c>
      <c r="T9" s="217" t="str">
        <f t="shared" si="1"/>
        <v>l</v>
      </c>
      <c r="U9" s="124" t="s">
        <v>110</v>
      </c>
      <c r="V9" s="124" t="s">
        <v>111</v>
      </c>
      <c r="W9" s="124" t="s">
        <v>112</v>
      </c>
      <c r="X9" s="217"/>
      <c r="Y9" s="121">
        <f>COUNTIF(AB11:AB44,"w")</f>
        <v>19</v>
      </c>
      <c r="Z9" s="121">
        <f>COUNTIF(AB11:AB44,"l")</f>
        <v>15</v>
      </c>
      <c r="AA9" s="121">
        <f>COUNTIF(AB11:AB44,"T")</f>
        <v>0</v>
      </c>
      <c r="AB9" s="217"/>
      <c r="AC9" s="124">
        <v>1960</v>
      </c>
      <c r="AD9" s="124">
        <v>19</v>
      </c>
      <c r="AE9" s="124">
        <v>39</v>
      </c>
      <c r="AF9" s="217" t="str">
        <f t="shared" si="2"/>
        <v>l</v>
      </c>
      <c r="AG9" s="1" t="s">
        <v>110</v>
      </c>
      <c r="AH9" s="1" t="s">
        <v>111</v>
      </c>
      <c r="AI9" s="1" t="s">
        <v>112</v>
      </c>
      <c r="AJ9" s="217"/>
      <c r="AK9" s="126">
        <f>COUNTIF(AN11:AN13,"w")</f>
        <v>1</v>
      </c>
      <c r="AL9" s="126">
        <f>COUNTIF(AN11:AN13,"l")</f>
        <v>1</v>
      </c>
      <c r="AM9" s="126">
        <f>COUNTIF(AN11:AN13,"T")</f>
        <v>1</v>
      </c>
      <c r="AN9" s="217"/>
      <c r="AO9" s="1">
        <v>1993</v>
      </c>
      <c r="AP9" s="1">
        <v>21</v>
      </c>
      <c r="AQ9" s="1">
        <v>0</v>
      </c>
      <c r="AR9" s="217" t="str">
        <f t="shared" si="3"/>
        <v>w</v>
      </c>
      <c r="AS9" s="124">
        <v>1974</v>
      </c>
      <c r="AT9" s="124">
        <v>41</v>
      </c>
      <c r="AU9" s="124">
        <v>12</v>
      </c>
      <c r="AV9" s="217" t="str">
        <f t="shared" si="4"/>
        <v>w</v>
      </c>
      <c r="AW9" s="1">
        <v>1941</v>
      </c>
      <c r="AX9" s="1">
        <v>13</v>
      </c>
      <c r="AY9" s="1">
        <v>19</v>
      </c>
      <c r="AZ9" s="217" t="str">
        <f>IF(AX9&gt;AY9,"w",IF(AX9&lt;AY9,"l",IF(AX9=AY9,"t")))</f>
        <v>l</v>
      </c>
      <c r="BA9" s="3">
        <v>1941</v>
      </c>
      <c r="BB9" s="3">
        <v>26</v>
      </c>
      <c r="BC9" s="3">
        <v>0</v>
      </c>
      <c r="BD9" s="217" t="str">
        <f t="shared" si="5"/>
        <v>w</v>
      </c>
      <c r="BE9" s="1">
        <v>1963</v>
      </c>
      <c r="BF9" s="1">
        <v>20</v>
      </c>
      <c r="BG9" s="1">
        <v>7</v>
      </c>
      <c r="BH9" s="217" t="str">
        <f t="shared" si="6"/>
        <v>w</v>
      </c>
      <c r="BI9" s="124">
        <v>1941</v>
      </c>
      <c r="BJ9" s="124">
        <v>36</v>
      </c>
      <c r="BK9" s="124">
        <v>6</v>
      </c>
      <c r="BL9" s="217" t="str">
        <f t="shared" si="7"/>
        <v>w</v>
      </c>
      <c r="BM9" s="121">
        <f>COUNTIF(BP11:BP12,"w")</f>
        <v>0</v>
      </c>
      <c r="BN9" s="121">
        <f>COUNTIF(BP11:BP12,"l")</f>
        <v>2</v>
      </c>
      <c r="BO9" s="121">
        <f>COUNTIF(BP11:BP12,"T")</f>
        <v>0</v>
      </c>
      <c r="BP9" s="217"/>
      <c r="BQ9" s="124">
        <v>1956</v>
      </c>
      <c r="BR9" s="124">
        <v>6</v>
      </c>
      <c r="BS9" s="124">
        <v>39</v>
      </c>
      <c r="BT9" s="217" t="str">
        <f t="shared" si="8"/>
        <v>l</v>
      </c>
      <c r="BU9" s="1">
        <v>1970</v>
      </c>
      <c r="BV9" s="1">
        <v>20</v>
      </c>
      <c r="BW9" s="1">
        <v>6</v>
      </c>
      <c r="BX9" s="217" t="str">
        <f t="shared" si="9"/>
        <v>w</v>
      </c>
      <c r="BY9" s="124">
        <v>1963</v>
      </c>
      <c r="BZ9" s="124">
        <v>0</v>
      </c>
      <c r="CA9" s="124">
        <v>6</v>
      </c>
      <c r="CB9" s="217" t="str">
        <f t="shared" si="10"/>
        <v>l</v>
      </c>
      <c r="CC9" s="1">
        <v>1949</v>
      </c>
      <c r="CD9" s="1">
        <v>6</v>
      </c>
      <c r="CE9" s="1">
        <v>15</v>
      </c>
      <c r="CF9" s="217" t="str">
        <f t="shared" si="11"/>
        <v>l</v>
      </c>
    </row>
    <row r="10" spans="1:84" s="118" customFormat="1" ht="12.75">
      <c r="A10" s="1">
        <v>1974</v>
      </c>
      <c r="B10" s="1">
        <v>57</v>
      </c>
      <c r="C10" s="1">
        <v>16</v>
      </c>
      <c r="D10" s="217" t="str">
        <f t="shared" si="0"/>
        <v>w</v>
      </c>
      <c r="E10" s="124" t="s">
        <v>102</v>
      </c>
      <c r="F10" s="124" t="s">
        <v>0</v>
      </c>
      <c r="G10" s="124" t="s">
        <v>77</v>
      </c>
      <c r="H10" s="217"/>
      <c r="I10" s="1" t="s">
        <v>102</v>
      </c>
      <c r="J10" s="1" t="s">
        <v>0</v>
      </c>
      <c r="K10" s="1" t="s">
        <v>14</v>
      </c>
      <c r="L10" s="217"/>
      <c r="M10" s="124" t="s">
        <v>102</v>
      </c>
      <c r="N10" s="124" t="s">
        <v>0</v>
      </c>
      <c r="O10" s="124" t="s">
        <v>38</v>
      </c>
      <c r="P10" s="217"/>
      <c r="Q10" s="1">
        <v>1949</v>
      </c>
      <c r="R10" s="1">
        <v>0</v>
      </c>
      <c r="S10" s="1">
        <v>20</v>
      </c>
      <c r="T10" s="217" t="str">
        <f t="shared" si="1"/>
        <v>l</v>
      </c>
      <c r="U10" s="126">
        <f>COUNTIF(X12:X15,"w")</f>
        <v>4</v>
      </c>
      <c r="V10" s="126">
        <f>COUNTIF(X12:X15,"l")</f>
        <v>0</v>
      </c>
      <c r="W10" s="126">
        <f>COUNTIF(X12:X15,"T")</f>
        <v>0</v>
      </c>
      <c r="X10" s="217"/>
      <c r="Y10" s="1" t="s">
        <v>102</v>
      </c>
      <c r="Z10" s="1" t="s">
        <v>0</v>
      </c>
      <c r="AA10" s="1" t="s">
        <v>63</v>
      </c>
      <c r="AB10" s="217"/>
      <c r="AC10" s="124">
        <v>1971</v>
      </c>
      <c r="AD10" s="124">
        <v>34</v>
      </c>
      <c r="AE10" s="124">
        <v>8</v>
      </c>
      <c r="AF10" s="217" t="str">
        <f t="shared" si="2"/>
        <v>w</v>
      </c>
      <c r="AG10" s="121">
        <f>COUNTIF(AJ12:AJ40,"w")</f>
        <v>28</v>
      </c>
      <c r="AH10" s="121">
        <f>COUNTIF(AJ12:AJ40,"l")</f>
        <v>1</v>
      </c>
      <c r="AI10" s="121">
        <f>COUNTIF(AJ4:AJ12,"T")</f>
        <v>0</v>
      </c>
      <c r="AJ10" s="217"/>
      <c r="AK10" s="124" t="s">
        <v>102</v>
      </c>
      <c r="AL10" s="124" t="s">
        <v>0</v>
      </c>
      <c r="AM10" s="124" t="s">
        <v>183</v>
      </c>
      <c r="AN10" s="217"/>
      <c r="AO10" s="1">
        <v>1994</v>
      </c>
      <c r="AP10" s="1">
        <v>27</v>
      </c>
      <c r="AQ10" s="1">
        <v>13</v>
      </c>
      <c r="AR10" s="217" t="str">
        <f t="shared" si="3"/>
        <v>w</v>
      </c>
      <c r="AS10" s="124">
        <v>1975</v>
      </c>
      <c r="AT10" s="124">
        <v>21</v>
      </c>
      <c r="AU10" s="124">
        <v>14</v>
      </c>
      <c r="AV10" s="217" t="str">
        <f t="shared" si="4"/>
        <v>w</v>
      </c>
      <c r="AW10" s="1" t="s">
        <v>20</v>
      </c>
      <c r="AX10" s="1">
        <v>13.4</v>
      </c>
      <c r="AY10" s="1">
        <v>8.8</v>
      </c>
      <c r="AZ10" s="217"/>
      <c r="BA10" s="3">
        <v>1942</v>
      </c>
      <c r="BB10" s="3">
        <v>45</v>
      </c>
      <c r="BC10" s="3">
        <v>0</v>
      </c>
      <c r="BD10" s="217" t="str">
        <f t="shared" si="5"/>
        <v>w</v>
      </c>
      <c r="BE10" s="1">
        <v>1964</v>
      </c>
      <c r="BF10" s="1">
        <v>25</v>
      </c>
      <c r="BG10" s="1">
        <v>0</v>
      </c>
      <c r="BH10" s="217" t="str">
        <f t="shared" si="6"/>
        <v>w</v>
      </c>
      <c r="BI10" s="124">
        <v>1942</v>
      </c>
      <c r="BJ10" s="124">
        <v>0</v>
      </c>
      <c r="BK10" s="124">
        <v>7</v>
      </c>
      <c r="BL10" s="217" t="str">
        <f t="shared" si="7"/>
        <v>l</v>
      </c>
      <c r="BM10" s="1" t="s">
        <v>102</v>
      </c>
      <c r="BN10" s="1" t="s">
        <v>0</v>
      </c>
      <c r="BO10" s="1" t="s">
        <v>66</v>
      </c>
      <c r="BP10" s="217"/>
      <c r="BQ10" s="124">
        <v>1957</v>
      </c>
      <c r="BR10" s="124">
        <v>16</v>
      </c>
      <c r="BS10" s="124">
        <v>6</v>
      </c>
      <c r="BT10" s="217" t="str">
        <f t="shared" si="8"/>
        <v>w</v>
      </c>
      <c r="BU10" s="1">
        <v>1971</v>
      </c>
      <c r="BV10" s="1">
        <v>34</v>
      </c>
      <c r="BW10" s="1">
        <v>0</v>
      </c>
      <c r="BX10" s="217" t="str">
        <f t="shared" si="9"/>
        <v>w</v>
      </c>
      <c r="BY10" s="124">
        <v>1964</v>
      </c>
      <c r="BZ10" s="124">
        <v>13</v>
      </c>
      <c r="CA10" s="124">
        <v>14</v>
      </c>
      <c r="CB10" s="217" t="str">
        <f t="shared" si="10"/>
        <v>l</v>
      </c>
      <c r="CC10" s="1">
        <v>1950</v>
      </c>
      <c r="CD10" s="1">
        <v>6</v>
      </c>
      <c r="CE10" s="1">
        <v>13</v>
      </c>
      <c r="CF10" s="217" t="str">
        <f t="shared" si="11"/>
        <v>l</v>
      </c>
    </row>
    <row r="11" spans="1:84" s="118" customFormat="1" ht="12.75">
      <c r="A11" s="1">
        <v>1975</v>
      </c>
      <c r="B11" s="1">
        <v>36</v>
      </c>
      <c r="C11" s="1">
        <v>0</v>
      </c>
      <c r="D11" s="217" t="str">
        <f t="shared" si="0"/>
        <v>w</v>
      </c>
      <c r="E11" s="124">
        <v>1974</v>
      </c>
      <c r="F11" s="124">
        <v>71</v>
      </c>
      <c r="G11" s="124">
        <v>18</v>
      </c>
      <c r="H11" s="217" t="str">
        <f>IF(F11&gt;G11,"w",IF(F11&lt;79,"l",IF(F11=G11,"t")))</f>
        <v>w</v>
      </c>
      <c r="I11" s="1">
        <v>1931</v>
      </c>
      <c r="J11" s="1">
        <v>0</v>
      </c>
      <c r="K11" s="1">
        <v>43</v>
      </c>
      <c r="L11" s="217" t="str">
        <f>IF(J11&gt;K11,"w",IF(J11&lt;79,"l",IF(J11=K11,"t")))</f>
        <v>l</v>
      </c>
      <c r="M11" s="124">
        <v>1938</v>
      </c>
      <c r="N11" s="124">
        <v>60</v>
      </c>
      <c r="O11" s="124">
        <v>0</v>
      </c>
      <c r="P11" s="217" t="str">
        <f>IF(N11&gt;O11,"w",IF(N11&lt;79,"l",IF(N11=O11,"t")))</f>
        <v>w</v>
      </c>
      <c r="Q11" s="1">
        <v>1950</v>
      </c>
      <c r="R11" s="1">
        <v>0</v>
      </c>
      <c r="S11" s="1">
        <v>14</v>
      </c>
      <c r="T11" s="217" t="str">
        <f t="shared" si="1"/>
        <v>l</v>
      </c>
      <c r="U11" s="124" t="s">
        <v>102</v>
      </c>
      <c r="V11" s="124" t="s">
        <v>0</v>
      </c>
      <c r="W11" s="124" t="s">
        <v>60</v>
      </c>
      <c r="X11" s="217"/>
      <c r="Y11" s="1">
        <v>1959</v>
      </c>
      <c r="Z11" s="1">
        <v>0</v>
      </c>
      <c r="AA11" s="1">
        <v>28</v>
      </c>
      <c r="AB11" s="217" t="str">
        <f aca="true" t="shared" si="12" ref="AB11:AB44">IF(Z11&gt;AA11,"w",IF(Z11&lt;AA11,"l",IF(Z11=AA11,"t")))</f>
        <v>l</v>
      </c>
      <c r="AC11" s="124">
        <v>1972</v>
      </c>
      <c r="AD11" s="124">
        <v>28</v>
      </c>
      <c r="AE11" s="124">
        <v>15</v>
      </c>
      <c r="AF11" s="217" t="str">
        <f t="shared" si="2"/>
        <v>w</v>
      </c>
      <c r="AG11" s="1" t="s">
        <v>102</v>
      </c>
      <c r="AH11" s="1" t="s">
        <v>0</v>
      </c>
      <c r="AI11" s="1" t="s">
        <v>179</v>
      </c>
      <c r="AJ11" s="217"/>
      <c r="AK11" s="124">
        <v>1931</v>
      </c>
      <c r="AL11" s="124">
        <v>0</v>
      </c>
      <c r="AM11" s="124">
        <v>0</v>
      </c>
      <c r="AN11" s="217" t="str">
        <f>IF(AL11&gt;AM11,"w",IF(AL11&lt;AM11,"l",IF(AL11=AM11,"t")))</f>
        <v>t</v>
      </c>
      <c r="AO11" s="1">
        <v>1995</v>
      </c>
      <c r="AP11" s="1">
        <v>23</v>
      </c>
      <c r="AQ11" s="1">
        <v>33</v>
      </c>
      <c r="AR11" s="217" t="str">
        <f t="shared" si="3"/>
        <v>l</v>
      </c>
      <c r="AS11" s="124">
        <v>1976</v>
      </c>
      <c r="AT11" s="124">
        <v>30</v>
      </c>
      <c r="AU11" s="124">
        <v>14</v>
      </c>
      <c r="AV11" s="217" t="str">
        <f t="shared" si="4"/>
        <v>w</v>
      </c>
      <c r="AW11" s="1" t="s">
        <v>81</v>
      </c>
      <c r="AX11" s="1" t="s">
        <v>118</v>
      </c>
      <c r="AY11" s="120">
        <v>0.5</v>
      </c>
      <c r="AZ11" s="217"/>
      <c r="BA11" s="3">
        <v>1946</v>
      </c>
      <c r="BB11" s="3">
        <v>37</v>
      </c>
      <c r="BC11" s="3">
        <v>0</v>
      </c>
      <c r="BD11" s="217" t="str">
        <f t="shared" si="5"/>
        <v>w</v>
      </c>
      <c r="BE11" s="1">
        <v>1965</v>
      </c>
      <c r="BF11" s="1">
        <v>39</v>
      </c>
      <c r="BG11" s="1">
        <v>6</v>
      </c>
      <c r="BH11" s="217" t="str">
        <f t="shared" si="6"/>
        <v>w</v>
      </c>
      <c r="BI11" s="124">
        <v>1959</v>
      </c>
      <c r="BJ11" s="124">
        <v>13</v>
      </c>
      <c r="BK11" s="124">
        <v>25</v>
      </c>
      <c r="BL11" s="217" t="str">
        <f t="shared" si="7"/>
        <v>l</v>
      </c>
      <c r="BM11" s="1">
        <v>1959</v>
      </c>
      <c r="BN11" s="1">
        <v>6</v>
      </c>
      <c r="BO11" s="1">
        <v>14</v>
      </c>
      <c r="BP11" s="217" t="str">
        <f>IF(BN11&gt;BO11,"w",IF(BN11&lt;BO11,"l",IF(BN11=BO11,"t")))</f>
        <v>l</v>
      </c>
      <c r="BQ11" s="124">
        <v>1958</v>
      </c>
      <c r="BR11" s="124">
        <v>67</v>
      </c>
      <c r="BS11" s="124">
        <v>0</v>
      </c>
      <c r="BT11" s="217" t="str">
        <f t="shared" si="8"/>
        <v>w</v>
      </c>
      <c r="BU11" s="1">
        <v>1972</v>
      </c>
      <c r="BV11" s="1">
        <v>14</v>
      </c>
      <c r="BW11" s="1">
        <v>20</v>
      </c>
      <c r="BX11" s="217" t="str">
        <f t="shared" si="9"/>
        <v>l</v>
      </c>
      <c r="BY11" s="124">
        <v>1971</v>
      </c>
      <c r="BZ11" s="124">
        <v>38</v>
      </c>
      <c r="CA11" s="124">
        <v>0</v>
      </c>
      <c r="CB11" s="217" t="str">
        <f t="shared" si="10"/>
        <v>w</v>
      </c>
      <c r="CC11" s="1">
        <v>1953</v>
      </c>
      <c r="CD11" s="1">
        <v>25</v>
      </c>
      <c r="CE11" s="1">
        <v>40</v>
      </c>
      <c r="CF11" s="217" t="str">
        <f t="shared" si="11"/>
        <v>l</v>
      </c>
    </row>
    <row r="12" spans="1:84" s="118" customFormat="1" ht="12.75">
      <c r="A12" s="1">
        <v>1976</v>
      </c>
      <c r="B12" s="1">
        <v>33</v>
      </c>
      <c r="C12" s="1">
        <v>0</v>
      </c>
      <c r="D12" s="217" t="str">
        <f t="shared" si="0"/>
        <v>w</v>
      </c>
      <c r="E12" s="124" t="s">
        <v>20</v>
      </c>
      <c r="F12" s="124">
        <v>71</v>
      </c>
      <c r="G12" s="124">
        <v>18</v>
      </c>
      <c r="H12" s="217"/>
      <c r="I12" s="1">
        <v>1946</v>
      </c>
      <c r="J12" s="1">
        <v>7</v>
      </c>
      <c r="K12" s="1">
        <v>12</v>
      </c>
      <c r="L12" s="217" t="str">
        <f aca="true" t="shared" si="13" ref="L12:L23">IF(J12&gt;K12,"w",IF(J12&lt;79,"l",IF(J12=K12,"t")))</f>
        <v>l</v>
      </c>
      <c r="M12" s="124" t="s">
        <v>20</v>
      </c>
      <c r="N12" s="124">
        <v>60</v>
      </c>
      <c r="O12" s="124">
        <v>0</v>
      </c>
      <c r="P12" s="217"/>
      <c r="Q12" s="1">
        <v>1951</v>
      </c>
      <c r="R12" s="1">
        <v>20</v>
      </c>
      <c r="S12" s="1">
        <v>26</v>
      </c>
      <c r="T12" s="217" t="str">
        <f t="shared" si="1"/>
        <v>l</v>
      </c>
      <c r="U12" s="124">
        <v>1955</v>
      </c>
      <c r="V12" s="124">
        <v>35</v>
      </c>
      <c r="W12" s="124">
        <v>14</v>
      </c>
      <c r="X12" s="217" t="str">
        <f>IF(V12&gt;W12,"w",IF(V12&lt;W12,"l",IF(V12=W12,"t")))</f>
        <v>w</v>
      </c>
      <c r="Y12" s="1">
        <v>1960</v>
      </c>
      <c r="Z12" s="1">
        <v>7</v>
      </c>
      <c r="AA12" s="1">
        <v>26</v>
      </c>
      <c r="AB12" s="217" t="str">
        <f t="shared" si="12"/>
        <v>l</v>
      </c>
      <c r="AC12" s="124">
        <v>1973</v>
      </c>
      <c r="AD12" s="124">
        <v>44</v>
      </c>
      <c r="AE12" s="124">
        <v>6</v>
      </c>
      <c r="AF12" s="217" t="str">
        <f t="shared" si="2"/>
        <v>w</v>
      </c>
      <c r="AG12" s="1">
        <v>1967</v>
      </c>
      <c r="AH12" s="1">
        <v>35</v>
      </c>
      <c r="AI12" s="1">
        <v>6</v>
      </c>
      <c r="AJ12" s="217" t="str">
        <f aca="true" t="shared" si="14" ref="AJ12:AJ40">IF(AH12&gt;AI12,"w",IF(AH12&lt;AI12,"l",IF(AH12=AI12,"t")))</f>
        <v>w</v>
      </c>
      <c r="AK12" s="124" t="s">
        <v>185</v>
      </c>
      <c r="AL12" s="124">
        <v>6</v>
      </c>
      <c r="AM12" s="124">
        <v>13</v>
      </c>
      <c r="AN12" s="217" t="str">
        <f>IF(AL12&gt;AM12,"w",IF(AL12&lt;AM12,"l",IF(AL12=AM12,"t")))</f>
        <v>l</v>
      </c>
      <c r="AO12" s="1">
        <v>1996</v>
      </c>
      <c r="AP12" s="1">
        <v>17</v>
      </c>
      <c r="AQ12" s="1">
        <v>7</v>
      </c>
      <c r="AR12" s="217" t="str">
        <f t="shared" si="3"/>
        <v>w</v>
      </c>
      <c r="AS12" s="124">
        <v>1977</v>
      </c>
      <c r="AT12" s="124">
        <v>34</v>
      </c>
      <c r="AU12" s="124">
        <v>16</v>
      </c>
      <c r="AV12" s="217" t="str">
        <f t="shared" si="4"/>
        <v>w</v>
      </c>
      <c r="AW12" s="1" t="s">
        <v>110</v>
      </c>
      <c r="AX12" s="1" t="s">
        <v>111</v>
      </c>
      <c r="AY12" s="1" t="s">
        <v>112</v>
      </c>
      <c r="AZ12" s="217"/>
      <c r="BA12" s="3">
        <v>1947</v>
      </c>
      <c r="BB12" s="3">
        <v>33</v>
      </c>
      <c r="BC12" s="3">
        <v>0</v>
      </c>
      <c r="BD12" s="217" t="str">
        <f t="shared" si="5"/>
        <v>w</v>
      </c>
      <c r="BE12" s="1">
        <v>1966</v>
      </c>
      <c r="BF12" s="1">
        <v>41</v>
      </c>
      <c r="BG12" s="1">
        <v>7</v>
      </c>
      <c r="BH12" s="217" t="str">
        <f t="shared" si="6"/>
        <v>w</v>
      </c>
      <c r="BI12" s="124">
        <v>1960</v>
      </c>
      <c r="BJ12" s="124">
        <v>7</v>
      </c>
      <c r="BK12" s="124">
        <v>21</v>
      </c>
      <c r="BL12" s="217" t="str">
        <f t="shared" si="7"/>
        <v>l</v>
      </c>
      <c r="BM12" s="1">
        <v>1960</v>
      </c>
      <c r="BN12" s="1">
        <v>7</v>
      </c>
      <c r="BO12" s="1">
        <v>19</v>
      </c>
      <c r="BP12" s="217" t="str">
        <f>IF(BN12&gt;BO12,"w",IF(BN12&lt;BO12,"l",IF(BN12=BO12,"t")))</f>
        <v>l</v>
      </c>
      <c r="BQ12" s="124">
        <v>1959</v>
      </c>
      <c r="BR12" s="124">
        <v>20</v>
      </c>
      <c r="BS12" s="124">
        <v>13</v>
      </c>
      <c r="BT12" s="217" t="str">
        <f t="shared" si="8"/>
        <v>w</v>
      </c>
      <c r="BU12" s="1">
        <v>1973</v>
      </c>
      <c r="BV12" s="1">
        <v>38</v>
      </c>
      <c r="BW12" s="1">
        <v>12</v>
      </c>
      <c r="BX12" s="217" t="str">
        <f t="shared" si="9"/>
        <v>w</v>
      </c>
      <c r="BY12" s="124">
        <v>1972</v>
      </c>
      <c r="BZ12" s="124">
        <v>28</v>
      </c>
      <c r="CA12" s="124">
        <v>8</v>
      </c>
      <c r="CB12" s="217" t="str">
        <f t="shared" si="10"/>
        <v>w</v>
      </c>
      <c r="CC12" s="1">
        <v>1954</v>
      </c>
      <c r="CD12" s="1">
        <v>14</v>
      </c>
      <c r="CE12" s="1">
        <v>31</v>
      </c>
      <c r="CF12" s="217" t="str">
        <f t="shared" si="11"/>
        <v>l</v>
      </c>
    </row>
    <row r="13" spans="1:84" s="118" customFormat="1" ht="12.75">
      <c r="A13" s="1">
        <v>1977</v>
      </c>
      <c r="B13" s="1">
        <v>33</v>
      </c>
      <c r="C13" s="1">
        <v>3</v>
      </c>
      <c r="D13" s="217" t="str">
        <f t="shared" si="0"/>
        <v>w</v>
      </c>
      <c r="E13" s="124" t="s">
        <v>113</v>
      </c>
      <c r="F13" s="124" t="s">
        <v>118</v>
      </c>
      <c r="G13" s="125">
        <v>0.5256</v>
      </c>
      <c r="H13" s="217"/>
      <c r="I13" s="1">
        <v>1947</v>
      </c>
      <c r="J13" s="1">
        <v>18</v>
      </c>
      <c r="K13" s="1">
        <v>0</v>
      </c>
      <c r="L13" s="217" t="str">
        <f t="shared" si="13"/>
        <v>w</v>
      </c>
      <c r="M13" s="124" t="s">
        <v>116</v>
      </c>
      <c r="N13" s="124" t="s">
        <v>118</v>
      </c>
      <c r="O13" s="125">
        <v>0.4286</v>
      </c>
      <c r="P13" s="217"/>
      <c r="Q13" s="1">
        <v>1952</v>
      </c>
      <c r="R13" s="1">
        <v>6</v>
      </c>
      <c r="S13" s="1">
        <v>40</v>
      </c>
      <c r="T13" s="217" t="str">
        <f t="shared" si="1"/>
        <v>l</v>
      </c>
      <c r="U13" s="124">
        <v>1956</v>
      </c>
      <c r="V13" s="124">
        <v>19</v>
      </c>
      <c r="W13" s="124">
        <v>6</v>
      </c>
      <c r="X13" s="217" t="str">
        <f>IF(V13&gt;W13,"w",IF(V13&lt;W13,"l",IF(V13=W13,"t")))</f>
        <v>w</v>
      </c>
      <c r="Y13" s="1">
        <v>1970</v>
      </c>
      <c r="Z13" s="1">
        <v>52</v>
      </c>
      <c r="AA13" s="1">
        <v>0</v>
      </c>
      <c r="AB13" s="217" t="str">
        <f t="shared" si="12"/>
        <v>w</v>
      </c>
      <c r="AC13" s="124">
        <v>1974</v>
      </c>
      <c r="AD13" s="124">
        <v>73</v>
      </c>
      <c r="AE13" s="124">
        <v>6</v>
      </c>
      <c r="AF13" s="217" t="str">
        <f t="shared" si="2"/>
        <v>w</v>
      </c>
      <c r="AG13" s="1">
        <v>1968</v>
      </c>
      <c r="AH13" s="1">
        <v>41</v>
      </c>
      <c r="AI13" s="1">
        <v>12</v>
      </c>
      <c r="AJ13" s="217" t="str">
        <f t="shared" si="14"/>
        <v>w</v>
      </c>
      <c r="AK13" s="124">
        <v>1939</v>
      </c>
      <c r="AL13" s="124">
        <v>13</v>
      </c>
      <c r="AM13" s="124">
        <v>6</v>
      </c>
      <c r="AN13" s="217" t="str">
        <f>IF(AL13&gt;AM13,"w",IF(AL13&lt;79,"l",IF(AL13=AM13,"t")))</f>
        <v>w</v>
      </c>
      <c r="AO13" s="1">
        <v>1997</v>
      </c>
      <c r="AP13" s="1">
        <v>27</v>
      </c>
      <c r="AQ13" s="1">
        <v>6</v>
      </c>
      <c r="AR13" s="217" t="str">
        <f t="shared" si="3"/>
        <v>w</v>
      </c>
      <c r="AS13" s="124">
        <v>1978</v>
      </c>
      <c r="AT13" s="124">
        <v>39</v>
      </c>
      <c r="AU13" s="124">
        <v>0</v>
      </c>
      <c r="AV13" s="217" t="str">
        <f t="shared" si="4"/>
        <v>w</v>
      </c>
      <c r="AW13" s="121">
        <f>COUNTIF(AZ15:AZ16,"w")</f>
        <v>1</v>
      </c>
      <c r="AX13" s="121">
        <f>COUNTIF(AZ15:AZ16,"l")</f>
        <v>1</v>
      </c>
      <c r="AY13" s="121">
        <f>COUNTIF(AZ15:AZ16,"T")</f>
        <v>0</v>
      </c>
      <c r="AZ13" s="217"/>
      <c r="BA13" s="3">
        <v>1948</v>
      </c>
      <c r="BB13" s="3">
        <v>38</v>
      </c>
      <c r="BC13" s="3">
        <v>6</v>
      </c>
      <c r="BD13" s="217" t="str">
        <f t="shared" si="5"/>
        <v>w</v>
      </c>
      <c r="BE13" s="1">
        <v>1967</v>
      </c>
      <c r="BF13" s="1">
        <v>47</v>
      </c>
      <c r="BG13" s="1">
        <v>26</v>
      </c>
      <c r="BH13" s="217" t="str">
        <f t="shared" si="6"/>
        <v>w</v>
      </c>
      <c r="BI13" s="124">
        <v>1971</v>
      </c>
      <c r="BJ13" s="124">
        <v>38</v>
      </c>
      <c r="BK13" s="124">
        <v>0</v>
      </c>
      <c r="BL13" s="217" t="str">
        <f t="shared" si="7"/>
        <v>w</v>
      </c>
      <c r="BM13" s="1" t="s">
        <v>20</v>
      </c>
      <c r="BN13" s="1">
        <v>6.5</v>
      </c>
      <c r="BO13" s="1">
        <v>16.5</v>
      </c>
      <c r="BP13" s="217"/>
      <c r="BQ13" s="124">
        <v>1960</v>
      </c>
      <c r="BR13" s="124">
        <v>28</v>
      </c>
      <c r="BS13" s="124">
        <v>0</v>
      </c>
      <c r="BT13" s="217" t="str">
        <f t="shared" si="8"/>
        <v>w</v>
      </c>
      <c r="BU13" s="1">
        <v>1974</v>
      </c>
      <c r="BV13" s="1">
        <v>69</v>
      </c>
      <c r="BW13" s="1">
        <v>7</v>
      </c>
      <c r="BX13" s="217" t="str">
        <f t="shared" si="9"/>
        <v>w</v>
      </c>
      <c r="BY13" s="124">
        <v>1973</v>
      </c>
      <c r="BZ13" s="124">
        <v>12</v>
      </c>
      <c r="CA13" s="124">
        <v>19</v>
      </c>
      <c r="CB13" s="217" t="str">
        <f t="shared" si="10"/>
        <v>l</v>
      </c>
      <c r="CC13" s="1">
        <v>1957</v>
      </c>
      <c r="CD13" s="1">
        <v>19</v>
      </c>
      <c r="CE13" s="1">
        <v>20</v>
      </c>
      <c r="CF13" s="217" t="str">
        <f t="shared" si="11"/>
        <v>l</v>
      </c>
    </row>
    <row r="14" spans="1:84" s="118" customFormat="1" ht="12.75">
      <c r="A14" s="1">
        <v>1978</v>
      </c>
      <c r="B14" s="1">
        <v>30</v>
      </c>
      <c r="C14" s="1">
        <v>29</v>
      </c>
      <c r="D14" s="217" t="str">
        <f t="shared" si="0"/>
        <v>w</v>
      </c>
      <c r="E14" s="124" t="s">
        <v>110</v>
      </c>
      <c r="F14" s="124" t="s">
        <v>111</v>
      </c>
      <c r="G14" s="124" t="s">
        <v>112</v>
      </c>
      <c r="H14" s="217"/>
      <c r="I14" s="1">
        <v>1949</v>
      </c>
      <c r="J14" s="1">
        <v>2</v>
      </c>
      <c r="K14" s="1">
        <v>20</v>
      </c>
      <c r="L14" s="217" t="str">
        <f t="shared" si="13"/>
        <v>l</v>
      </c>
      <c r="M14" s="124" t="s">
        <v>110</v>
      </c>
      <c r="N14" s="124" t="s">
        <v>111</v>
      </c>
      <c r="O14" s="124" t="s">
        <v>112</v>
      </c>
      <c r="P14" s="217"/>
      <c r="Q14" s="1">
        <v>1955</v>
      </c>
      <c r="R14" s="1">
        <v>13</v>
      </c>
      <c r="S14" s="1">
        <v>6</v>
      </c>
      <c r="T14" s="217" t="str">
        <f t="shared" si="1"/>
        <v>w</v>
      </c>
      <c r="U14" s="124">
        <v>1963</v>
      </c>
      <c r="V14" s="124">
        <v>34</v>
      </c>
      <c r="W14" s="124">
        <v>7</v>
      </c>
      <c r="X14" s="217" t="str">
        <f>IF(V14&gt;W14,"w",IF(V14&lt;W14,"l",IF(V14=W14,"t")))</f>
        <v>w</v>
      </c>
      <c r="Y14" s="1">
        <v>1971</v>
      </c>
      <c r="Z14" s="1">
        <v>70</v>
      </c>
      <c r="AA14" s="1">
        <v>14</v>
      </c>
      <c r="AB14" s="217" t="str">
        <f t="shared" si="12"/>
        <v>w</v>
      </c>
      <c r="AC14" s="124">
        <v>1975</v>
      </c>
      <c r="AD14" s="124">
        <v>33</v>
      </c>
      <c r="AE14" s="124">
        <v>0</v>
      </c>
      <c r="AF14" s="217" t="str">
        <f t="shared" si="2"/>
        <v>w</v>
      </c>
      <c r="AG14" s="1">
        <v>1971</v>
      </c>
      <c r="AH14" s="1">
        <v>56</v>
      </c>
      <c r="AI14" s="1">
        <v>0</v>
      </c>
      <c r="AJ14" s="217" t="str">
        <f t="shared" si="14"/>
        <v>w</v>
      </c>
      <c r="AK14" s="124" t="s">
        <v>20</v>
      </c>
      <c r="AL14" s="128">
        <f>AVERAGE(AL11:AL13)</f>
        <v>6.333333333333333</v>
      </c>
      <c r="AM14" s="128">
        <f>AVERAGE(AM11:AM13)</f>
        <v>6.333333333333333</v>
      </c>
      <c r="AN14" s="217"/>
      <c r="AO14" s="1">
        <v>1998</v>
      </c>
      <c r="AP14" s="1">
        <v>0</v>
      </c>
      <c r="AQ14" s="1">
        <v>28</v>
      </c>
      <c r="AR14" s="217" t="str">
        <f t="shared" si="3"/>
        <v>l</v>
      </c>
      <c r="AS14" s="124">
        <v>1979</v>
      </c>
      <c r="AT14" s="124">
        <v>28</v>
      </c>
      <c r="AU14" s="124">
        <v>7</v>
      </c>
      <c r="AV14" s="217" t="str">
        <f t="shared" si="4"/>
        <v>w</v>
      </c>
      <c r="AW14" s="1" t="s">
        <v>102</v>
      </c>
      <c r="AX14" s="1" t="s">
        <v>0</v>
      </c>
      <c r="AY14" s="1" t="s">
        <v>81</v>
      </c>
      <c r="AZ14" s="217"/>
      <c r="BA14" s="3">
        <v>1949</v>
      </c>
      <c r="BB14" s="3">
        <v>18</v>
      </c>
      <c r="BC14" s="3">
        <v>13</v>
      </c>
      <c r="BD14" s="217" t="str">
        <f t="shared" si="5"/>
        <v>w</v>
      </c>
      <c r="BE14" s="1">
        <v>1968</v>
      </c>
      <c r="BF14" s="1">
        <v>46</v>
      </c>
      <c r="BG14" s="1">
        <v>13</v>
      </c>
      <c r="BH14" s="217" t="str">
        <f t="shared" si="6"/>
        <v>w</v>
      </c>
      <c r="BI14" s="124">
        <v>1972</v>
      </c>
      <c r="BJ14" s="124">
        <v>32</v>
      </c>
      <c r="BK14" s="124">
        <v>14</v>
      </c>
      <c r="BL14" s="217" t="str">
        <f t="shared" si="7"/>
        <v>w</v>
      </c>
      <c r="BM14" s="1" t="s">
        <v>143</v>
      </c>
      <c r="BN14" s="1" t="s">
        <v>118</v>
      </c>
      <c r="BO14" s="120">
        <v>0.5</v>
      </c>
      <c r="BP14" s="217"/>
      <c r="BQ14" s="124">
        <v>1961</v>
      </c>
      <c r="BR14" s="124">
        <v>0</v>
      </c>
      <c r="BS14" s="124">
        <v>10</v>
      </c>
      <c r="BT14" s="217" t="str">
        <f t="shared" si="8"/>
        <v>l</v>
      </c>
      <c r="BU14" s="1">
        <v>1975</v>
      </c>
      <c r="BV14" s="1">
        <v>21</v>
      </c>
      <c r="BW14" s="1">
        <v>0</v>
      </c>
      <c r="BX14" s="217" t="str">
        <f t="shared" si="9"/>
        <v>w</v>
      </c>
      <c r="BY14" s="124">
        <v>1974</v>
      </c>
      <c r="BZ14" s="124">
        <v>62</v>
      </c>
      <c r="CA14" s="124">
        <v>12</v>
      </c>
      <c r="CB14" s="217" t="str">
        <f t="shared" si="10"/>
        <v>w</v>
      </c>
      <c r="CC14" s="1">
        <v>1958</v>
      </c>
      <c r="CD14" s="1">
        <v>62</v>
      </c>
      <c r="CE14" s="1">
        <v>6</v>
      </c>
      <c r="CF14" s="217" t="str">
        <f t="shared" si="11"/>
        <v>w</v>
      </c>
    </row>
    <row r="15" spans="1:84" s="118" customFormat="1" ht="12.75">
      <c r="A15" s="1">
        <v>1979</v>
      </c>
      <c r="B15" s="1">
        <v>12</v>
      </c>
      <c r="C15" s="1">
        <v>14</v>
      </c>
      <c r="D15" s="217" t="str">
        <f t="shared" si="0"/>
        <v>l</v>
      </c>
      <c r="E15" s="126">
        <f>COUNTIF(H17:H60,"w")</f>
        <v>23</v>
      </c>
      <c r="F15" s="126">
        <f>COUNTIF(H17:H60,"l")</f>
        <v>20</v>
      </c>
      <c r="G15" s="126">
        <f>COUNTIF(H17:H60,"T")</f>
        <v>1</v>
      </c>
      <c r="H15" s="217"/>
      <c r="I15" s="1">
        <v>1950</v>
      </c>
      <c r="J15" s="1">
        <v>19</v>
      </c>
      <c r="K15" s="1">
        <v>7</v>
      </c>
      <c r="L15" s="217" t="str">
        <f t="shared" si="13"/>
        <v>w</v>
      </c>
      <c r="M15" s="126">
        <f>COUNTIF(P17:P23,"w")</f>
        <v>3</v>
      </c>
      <c r="N15" s="126">
        <f>COUNTIF(P17:P23,"l")</f>
        <v>4</v>
      </c>
      <c r="O15" s="126">
        <f>COUNTIF(P17:P23,"T")</f>
        <v>0</v>
      </c>
      <c r="P15" s="217"/>
      <c r="Q15" s="1">
        <v>1956</v>
      </c>
      <c r="R15" s="1">
        <v>21</v>
      </c>
      <c r="S15" s="1">
        <v>6</v>
      </c>
      <c r="T15" s="217" t="str">
        <f t="shared" si="1"/>
        <v>w</v>
      </c>
      <c r="U15" s="124">
        <v>1964</v>
      </c>
      <c r="V15" s="124">
        <v>21</v>
      </c>
      <c r="W15" s="124">
        <v>0</v>
      </c>
      <c r="X15" s="217" t="str">
        <f>IF(V15&gt;W15,"w",IF(V15&lt;W15,"l",IF(V15=W15,"t")))</f>
        <v>w</v>
      </c>
      <c r="Y15" s="1">
        <v>1972</v>
      </c>
      <c r="Z15" s="1">
        <v>28</v>
      </c>
      <c r="AA15" s="1">
        <v>6</v>
      </c>
      <c r="AB15" s="217" t="str">
        <f t="shared" si="12"/>
        <v>w</v>
      </c>
      <c r="AC15" s="124">
        <v>1976</v>
      </c>
      <c r="AD15" s="124">
        <v>28</v>
      </c>
      <c r="AE15" s="124">
        <v>0</v>
      </c>
      <c r="AF15" s="217" t="str">
        <f t="shared" si="2"/>
        <v>w</v>
      </c>
      <c r="AG15" s="1">
        <v>1972</v>
      </c>
      <c r="AH15" s="1">
        <v>52</v>
      </c>
      <c r="AI15" s="1">
        <v>7</v>
      </c>
      <c r="AJ15" s="217" t="str">
        <f t="shared" si="14"/>
        <v>w</v>
      </c>
      <c r="AK15" s="124" t="s">
        <v>184</v>
      </c>
      <c r="AL15" s="124" t="s">
        <v>118</v>
      </c>
      <c r="AM15" s="125">
        <v>0.3333</v>
      </c>
      <c r="AN15" s="217"/>
      <c r="AO15" s="1">
        <v>1999</v>
      </c>
      <c r="AP15" s="1">
        <v>28</v>
      </c>
      <c r="AQ15" s="1">
        <v>0</v>
      </c>
      <c r="AR15" s="217" t="str">
        <f t="shared" si="3"/>
        <v>w</v>
      </c>
      <c r="AS15" s="124">
        <v>1980</v>
      </c>
      <c r="AT15" s="124">
        <v>27</v>
      </c>
      <c r="AU15" s="124">
        <v>21</v>
      </c>
      <c r="AV15" s="217" t="str">
        <f t="shared" si="4"/>
        <v>w</v>
      </c>
      <c r="AW15" s="1">
        <v>1978</v>
      </c>
      <c r="AX15" s="1">
        <v>20</v>
      </c>
      <c r="AY15" s="1">
        <v>7</v>
      </c>
      <c r="AZ15" s="217" t="str">
        <f>IF(AX15&gt;AY15,"w",IF(AX15&lt;AY15,"l",IF(AX15=AY15,"t")))</f>
        <v>w</v>
      </c>
      <c r="BA15" s="3">
        <v>1950</v>
      </c>
      <c r="BB15" s="3">
        <v>7</v>
      </c>
      <c r="BC15" s="3">
        <v>0</v>
      </c>
      <c r="BD15" s="217" t="str">
        <f t="shared" si="5"/>
        <v>w</v>
      </c>
      <c r="BE15" s="1">
        <v>1969</v>
      </c>
      <c r="BF15" s="1">
        <v>30</v>
      </c>
      <c r="BG15" s="1">
        <v>24</v>
      </c>
      <c r="BH15" s="217" t="str">
        <f t="shared" si="6"/>
        <v>w</v>
      </c>
      <c r="BI15" s="124">
        <v>1973</v>
      </c>
      <c r="BJ15" s="124">
        <v>40</v>
      </c>
      <c r="BK15" s="124">
        <v>26</v>
      </c>
      <c r="BL15" s="217" t="str">
        <f t="shared" si="7"/>
        <v>w</v>
      </c>
      <c r="BM15" s="1" t="s">
        <v>110</v>
      </c>
      <c r="BN15" s="1" t="s">
        <v>111</v>
      </c>
      <c r="BO15" s="1" t="s">
        <v>112</v>
      </c>
      <c r="BP15" s="217"/>
      <c r="BQ15" s="124">
        <v>1962</v>
      </c>
      <c r="BR15" s="124">
        <v>7</v>
      </c>
      <c r="BS15" s="124">
        <v>7</v>
      </c>
      <c r="BT15" s="217" t="str">
        <f t="shared" si="8"/>
        <v>t</v>
      </c>
      <c r="BU15" s="1">
        <v>1976</v>
      </c>
      <c r="BV15" s="1">
        <v>25</v>
      </c>
      <c r="BW15" s="1">
        <v>0</v>
      </c>
      <c r="BX15" s="217" t="str">
        <f t="shared" si="9"/>
        <v>w</v>
      </c>
      <c r="BY15" s="124">
        <v>1975</v>
      </c>
      <c r="BZ15" s="124">
        <v>21</v>
      </c>
      <c r="CA15" s="124">
        <v>8</v>
      </c>
      <c r="CB15" s="217" t="str">
        <f t="shared" si="10"/>
        <v>w</v>
      </c>
      <c r="CC15" s="1">
        <v>1961</v>
      </c>
      <c r="CD15" s="1">
        <v>6</v>
      </c>
      <c r="CE15" s="1">
        <v>14</v>
      </c>
      <c r="CF15" s="217" t="str">
        <f t="shared" si="11"/>
        <v>l</v>
      </c>
    </row>
    <row r="16" spans="1:84" s="118" customFormat="1" ht="12.75">
      <c r="A16" s="1">
        <v>1980</v>
      </c>
      <c r="B16" s="1">
        <v>7</v>
      </c>
      <c r="C16" s="1">
        <v>29</v>
      </c>
      <c r="D16" s="217" t="str">
        <f t="shared" si="0"/>
        <v>l</v>
      </c>
      <c r="E16" s="124" t="s">
        <v>102</v>
      </c>
      <c r="F16" s="124" t="s">
        <v>0</v>
      </c>
      <c r="G16" s="124" t="s">
        <v>23</v>
      </c>
      <c r="H16" s="217"/>
      <c r="I16" s="1">
        <v>1951</v>
      </c>
      <c r="J16" s="1">
        <v>7</v>
      </c>
      <c r="K16" s="1">
        <v>19</v>
      </c>
      <c r="L16" s="217" t="str">
        <f t="shared" si="13"/>
        <v>l</v>
      </c>
      <c r="M16" s="124" t="s">
        <v>102</v>
      </c>
      <c r="N16" s="124" t="s">
        <v>0</v>
      </c>
      <c r="O16" s="124" t="s">
        <v>67</v>
      </c>
      <c r="P16" s="217"/>
      <c r="Q16" s="1">
        <v>1958</v>
      </c>
      <c r="R16" s="1">
        <v>49</v>
      </c>
      <c r="S16" s="1">
        <v>12</v>
      </c>
      <c r="T16" s="217" t="str">
        <f t="shared" si="1"/>
        <v>w</v>
      </c>
      <c r="U16" s="124" t="s">
        <v>20</v>
      </c>
      <c r="V16" s="124">
        <v>27.25</v>
      </c>
      <c r="W16" s="124">
        <v>6.75</v>
      </c>
      <c r="X16" s="217"/>
      <c r="Y16" s="1">
        <v>1973</v>
      </c>
      <c r="Z16" s="1">
        <v>36</v>
      </c>
      <c r="AA16" s="1">
        <v>16</v>
      </c>
      <c r="AB16" s="217" t="str">
        <f t="shared" si="12"/>
        <v>w</v>
      </c>
      <c r="AC16" s="124">
        <v>1977</v>
      </c>
      <c r="AD16" s="124">
        <v>35</v>
      </c>
      <c r="AE16" s="124">
        <v>0</v>
      </c>
      <c r="AF16" s="217" t="str">
        <f t="shared" si="2"/>
        <v>w</v>
      </c>
      <c r="AG16" s="1">
        <v>1973</v>
      </c>
      <c r="AH16" s="1">
        <v>36</v>
      </c>
      <c r="AI16" s="1">
        <v>0</v>
      </c>
      <c r="AJ16" s="217" t="str">
        <f t="shared" si="14"/>
        <v>w</v>
      </c>
      <c r="AK16" s="124" t="s">
        <v>110</v>
      </c>
      <c r="AL16" s="124" t="s">
        <v>111</v>
      </c>
      <c r="AM16" s="124" t="s">
        <v>112</v>
      </c>
      <c r="AN16" s="217"/>
      <c r="AO16" s="1">
        <v>2000</v>
      </c>
      <c r="AP16" s="1">
        <v>28</v>
      </c>
      <c r="AQ16" s="1">
        <v>7</v>
      </c>
      <c r="AR16" s="217" t="str">
        <f t="shared" si="3"/>
        <v>w</v>
      </c>
      <c r="AS16" s="124">
        <v>1981</v>
      </c>
      <c r="AT16" s="124">
        <v>8</v>
      </c>
      <c r="AU16" s="124">
        <v>0</v>
      </c>
      <c r="AV16" s="217" t="str">
        <f t="shared" si="4"/>
        <v>w</v>
      </c>
      <c r="AW16" s="1">
        <v>1979</v>
      </c>
      <c r="AX16" s="1">
        <v>0</v>
      </c>
      <c r="AY16" s="1">
        <v>48</v>
      </c>
      <c r="AZ16" s="217" t="str">
        <f>IF(AX16&gt;AY16,"w",IF(AX16&lt;AY16,"l",IF(AX16=AY16,"t")))</f>
        <v>l</v>
      </c>
      <c r="BA16" s="3">
        <v>1951</v>
      </c>
      <c r="BB16" s="3">
        <v>20</v>
      </c>
      <c r="BC16" s="3">
        <v>0</v>
      </c>
      <c r="BD16" s="217" t="str">
        <f t="shared" si="5"/>
        <v>w</v>
      </c>
      <c r="BE16" s="1">
        <v>1970</v>
      </c>
      <c r="BF16" s="1">
        <v>32</v>
      </c>
      <c r="BG16" s="1">
        <v>0</v>
      </c>
      <c r="BH16" s="217" t="str">
        <f t="shared" si="6"/>
        <v>w</v>
      </c>
      <c r="BI16" s="124">
        <v>1974</v>
      </c>
      <c r="BJ16" s="124">
        <v>48</v>
      </c>
      <c r="BK16" s="124">
        <v>12</v>
      </c>
      <c r="BL16" s="217" t="str">
        <f t="shared" si="7"/>
        <v>w</v>
      </c>
      <c r="BM16" s="156">
        <f>COUNTIF(BP18:BP19,"w")</f>
        <v>1</v>
      </c>
      <c r="BN16" s="156">
        <f>COUNTIF(BP18:BP19,"l")</f>
        <v>1</v>
      </c>
      <c r="BO16" s="156">
        <f>COUNTIF(BP18:BP19,"T")</f>
        <v>0</v>
      </c>
      <c r="BP16" s="217"/>
      <c r="BQ16" s="124" t="s">
        <v>20</v>
      </c>
      <c r="BR16" s="124">
        <v>19.73</v>
      </c>
      <c r="BS16" s="124">
        <v>11.82</v>
      </c>
      <c r="BT16" s="217"/>
      <c r="BU16" s="1">
        <v>1977</v>
      </c>
      <c r="BV16" s="1">
        <v>24</v>
      </c>
      <c r="BW16" s="1">
        <v>14</v>
      </c>
      <c r="BX16" s="217" t="str">
        <f t="shared" si="9"/>
        <v>w</v>
      </c>
      <c r="BY16" s="124">
        <v>1976</v>
      </c>
      <c r="BZ16" s="124">
        <v>14</v>
      </c>
      <c r="CA16" s="124">
        <v>21</v>
      </c>
      <c r="CB16" s="217" t="str">
        <f t="shared" si="10"/>
        <v>l</v>
      </c>
      <c r="CC16" s="1">
        <v>1962</v>
      </c>
      <c r="CD16" s="1">
        <v>30</v>
      </c>
      <c r="CE16" s="1">
        <v>7</v>
      </c>
      <c r="CF16" s="217" t="str">
        <f t="shared" si="11"/>
        <v>w</v>
      </c>
    </row>
    <row r="17" spans="1:84" s="118" customFormat="1" ht="12.75">
      <c r="A17" s="1">
        <v>1981</v>
      </c>
      <c r="B17" s="1">
        <v>8</v>
      </c>
      <c r="C17" s="1">
        <v>14</v>
      </c>
      <c r="D17" s="217" t="str">
        <f t="shared" si="0"/>
        <v>l</v>
      </c>
      <c r="E17" s="124">
        <v>1932</v>
      </c>
      <c r="F17" s="124">
        <v>7</v>
      </c>
      <c r="G17" s="124">
        <v>31</v>
      </c>
      <c r="H17" s="217" t="str">
        <f aca="true" t="shared" si="15" ref="H17:H60">IF(F17&gt;G17,"w",IF(F17&lt;G17,"l",IF(F17=G17,"t")))</f>
        <v>l</v>
      </c>
      <c r="I17" s="1">
        <v>1952</v>
      </c>
      <c r="J17" s="1">
        <v>6</v>
      </c>
      <c r="K17" s="1">
        <v>20</v>
      </c>
      <c r="L17" s="217" t="str">
        <f t="shared" si="13"/>
        <v>l</v>
      </c>
      <c r="M17" s="124">
        <v>1961</v>
      </c>
      <c r="N17" s="124">
        <v>13</v>
      </c>
      <c r="O17" s="124">
        <v>33</v>
      </c>
      <c r="P17" s="217" t="str">
        <f>IF(N17&gt;O17,"w",IF(N17&lt;79,"l",IF(N17=O17,"t")))</f>
        <v>l</v>
      </c>
      <c r="Q17" s="1">
        <v>1963</v>
      </c>
      <c r="R17" s="1">
        <v>7</v>
      </c>
      <c r="S17" s="1">
        <v>2</v>
      </c>
      <c r="T17" s="217" t="str">
        <f t="shared" si="1"/>
        <v>w</v>
      </c>
      <c r="U17" s="124" t="s">
        <v>100</v>
      </c>
      <c r="V17" s="124" t="s">
        <v>118</v>
      </c>
      <c r="W17" s="125">
        <v>1</v>
      </c>
      <c r="X17" s="217"/>
      <c r="Y17" s="1">
        <v>1974</v>
      </c>
      <c r="Z17" s="1">
        <v>37</v>
      </c>
      <c r="AA17" s="1">
        <v>0</v>
      </c>
      <c r="AB17" s="217" t="str">
        <f t="shared" si="12"/>
        <v>w</v>
      </c>
      <c r="AC17" s="124">
        <v>1978</v>
      </c>
      <c r="AD17" s="124">
        <v>52</v>
      </c>
      <c r="AE17" s="124">
        <v>6</v>
      </c>
      <c r="AF17" s="217" t="str">
        <f t="shared" si="2"/>
        <v>w</v>
      </c>
      <c r="AG17" s="1">
        <v>1974</v>
      </c>
      <c r="AH17" s="1">
        <v>70</v>
      </c>
      <c r="AI17" s="1">
        <v>15</v>
      </c>
      <c r="AJ17" s="217" t="str">
        <f t="shared" si="14"/>
        <v>w</v>
      </c>
      <c r="AK17" s="126">
        <f>COUNTIF(AN19:AN21,"w")</f>
        <v>1</v>
      </c>
      <c r="AL17" s="126">
        <f>COUNTIF(AN19:AN21,"l")</f>
        <v>2</v>
      </c>
      <c r="AM17" s="126">
        <f>COUNTIF(AN19:AN21,"T")</f>
        <v>0</v>
      </c>
      <c r="AN17" s="217"/>
      <c r="AO17" s="1">
        <v>2001</v>
      </c>
      <c r="AP17" s="1">
        <v>30</v>
      </c>
      <c r="AQ17" s="1">
        <v>20</v>
      </c>
      <c r="AR17" s="217" t="str">
        <f t="shared" si="3"/>
        <v>w</v>
      </c>
      <c r="AS17" s="124">
        <v>1982</v>
      </c>
      <c r="AT17" s="124">
        <v>20</v>
      </c>
      <c r="AU17" s="124">
        <v>6</v>
      </c>
      <c r="AV17" s="217" t="str">
        <f t="shared" si="4"/>
        <v>w</v>
      </c>
      <c r="AW17" s="1" t="s">
        <v>20</v>
      </c>
      <c r="AX17" s="1">
        <v>10</v>
      </c>
      <c r="AY17" s="1">
        <v>27.5</v>
      </c>
      <c r="AZ17" s="217"/>
      <c r="BA17" s="3" t="s">
        <v>193</v>
      </c>
      <c r="BB17" s="3">
        <v>0</v>
      </c>
      <c r="BC17" s="3">
        <v>7</v>
      </c>
      <c r="BD17" s="217" t="str">
        <f t="shared" si="5"/>
        <v>l</v>
      </c>
      <c r="BE17" s="1">
        <v>1986</v>
      </c>
      <c r="BF17" s="1">
        <v>14</v>
      </c>
      <c r="BG17" s="1">
        <v>30</v>
      </c>
      <c r="BH17" s="217" t="str">
        <f t="shared" si="6"/>
        <v>l</v>
      </c>
      <c r="BI17" s="124">
        <v>1975</v>
      </c>
      <c r="BJ17" s="124">
        <v>35</v>
      </c>
      <c r="BK17" s="124">
        <v>0</v>
      </c>
      <c r="BL17" s="217" t="str">
        <f t="shared" si="7"/>
        <v>w</v>
      </c>
      <c r="BM17" s="1" t="s">
        <v>102</v>
      </c>
      <c r="BN17" s="1" t="s">
        <v>0</v>
      </c>
      <c r="BO17" s="1" t="s">
        <v>143</v>
      </c>
      <c r="BP17" s="217"/>
      <c r="BQ17" s="124" t="s">
        <v>200</v>
      </c>
      <c r="BR17" s="124" t="s">
        <v>118</v>
      </c>
      <c r="BS17" s="125">
        <v>0.8333</v>
      </c>
      <c r="BT17" s="217"/>
      <c r="BU17" s="1">
        <v>1978</v>
      </c>
      <c r="BV17" s="1">
        <v>22</v>
      </c>
      <c r="BW17" s="1">
        <v>2</v>
      </c>
      <c r="BX17" s="217" t="str">
        <f t="shared" si="9"/>
        <v>w</v>
      </c>
      <c r="BY17" s="124">
        <v>1977</v>
      </c>
      <c r="BZ17" s="124">
        <v>31</v>
      </c>
      <c r="CA17" s="124">
        <v>12</v>
      </c>
      <c r="CB17" s="217" t="str">
        <f t="shared" si="10"/>
        <v>w</v>
      </c>
      <c r="CC17" s="1">
        <v>1963</v>
      </c>
      <c r="CD17" s="1">
        <v>7</v>
      </c>
      <c r="CE17" s="1">
        <v>6</v>
      </c>
      <c r="CF17" s="217" t="str">
        <f t="shared" si="11"/>
        <v>w</v>
      </c>
    </row>
    <row r="18" spans="1:84" s="118" customFormat="1" ht="12.75">
      <c r="A18" s="1">
        <v>1982</v>
      </c>
      <c r="B18" s="1">
        <v>28</v>
      </c>
      <c r="C18" s="1">
        <v>7</v>
      </c>
      <c r="D18" s="217" t="str">
        <f t="shared" si="0"/>
        <v>w</v>
      </c>
      <c r="E18" s="124">
        <v>1935</v>
      </c>
      <c r="F18" s="124">
        <v>0</v>
      </c>
      <c r="G18" s="124">
        <v>26</v>
      </c>
      <c r="H18" s="217" t="str">
        <f t="shared" si="15"/>
        <v>l</v>
      </c>
      <c r="I18" s="1">
        <v>1953</v>
      </c>
      <c r="J18" s="1">
        <v>0</v>
      </c>
      <c r="K18" s="1">
        <v>27</v>
      </c>
      <c r="L18" s="217" t="str">
        <f t="shared" si="13"/>
        <v>l</v>
      </c>
      <c r="M18" s="124">
        <v>1962</v>
      </c>
      <c r="N18" s="124">
        <v>6</v>
      </c>
      <c r="O18" s="124">
        <v>12</v>
      </c>
      <c r="P18" s="217" t="str">
        <f aca="true" t="shared" si="16" ref="P18:P23">IF(N18&gt;O18,"w",IF(N18&lt;79,"l",IF(N18=O18,"t")))</f>
        <v>l</v>
      </c>
      <c r="Q18" s="1">
        <v>1964</v>
      </c>
      <c r="R18" s="1">
        <v>33</v>
      </c>
      <c r="S18" s="1">
        <v>0</v>
      </c>
      <c r="T18" s="217" t="str">
        <f t="shared" si="1"/>
        <v>w</v>
      </c>
      <c r="U18" s="124" t="s">
        <v>110</v>
      </c>
      <c r="V18" s="124" t="s">
        <v>111</v>
      </c>
      <c r="W18" s="124" t="s">
        <v>112</v>
      </c>
      <c r="X18" s="217"/>
      <c r="Y18" s="1">
        <v>1975</v>
      </c>
      <c r="Z18" s="1">
        <v>15</v>
      </c>
      <c r="AA18" s="1">
        <v>8</v>
      </c>
      <c r="AB18" s="217" t="str">
        <f t="shared" si="12"/>
        <v>w</v>
      </c>
      <c r="AC18" s="124">
        <v>1979</v>
      </c>
      <c r="AD18" s="124">
        <v>13</v>
      </c>
      <c r="AE18" s="124">
        <v>8</v>
      </c>
      <c r="AF18" s="217" t="str">
        <f t="shared" si="2"/>
        <v>w</v>
      </c>
      <c r="AG18" s="1">
        <v>1975</v>
      </c>
      <c r="AH18" s="1">
        <v>49</v>
      </c>
      <c r="AI18" s="1">
        <v>20</v>
      </c>
      <c r="AJ18" s="217" t="str">
        <f t="shared" si="14"/>
        <v>w</v>
      </c>
      <c r="AK18" s="124" t="s">
        <v>102</v>
      </c>
      <c r="AL18" s="124" t="s">
        <v>0</v>
      </c>
      <c r="AM18" s="124" t="s">
        <v>223</v>
      </c>
      <c r="AN18" s="217"/>
      <c r="AO18" s="1">
        <v>2002</v>
      </c>
      <c r="AP18" s="1">
        <v>35</v>
      </c>
      <c r="AQ18" s="1">
        <v>6</v>
      </c>
      <c r="AR18" s="217" t="str">
        <f t="shared" si="3"/>
        <v>w</v>
      </c>
      <c r="AS18" s="124">
        <v>1983</v>
      </c>
      <c r="AT18" s="124">
        <v>16</v>
      </c>
      <c r="AU18" s="124">
        <v>8</v>
      </c>
      <c r="AV18" s="217" t="str">
        <f t="shared" si="4"/>
        <v>w</v>
      </c>
      <c r="AW18" s="1" t="s">
        <v>21</v>
      </c>
      <c r="AX18" s="1" t="s">
        <v>118</v>
      </c>
      <c r="AY18" s="120">
        <v>0.5</v>
      </c>
      <c r="AZ18" s="217"/>
      <c r="BA18" s="3">
        <v>1953</v>
      </c>
      <c r="BB18" s="3">
        <v>48</v>
      </c>
      <c r="BC18" s="3">
        <v>20</v>
      </c>
      <c r="BD18" s="217" t="str">
        <f t="shared" si="5"/>
        <v>w</v>
      </c>
      <c r="BE18" s="1">
        <v>1987</v>
      </c>
      <c r="BF18" s="1">
        <v>25</v>
      </c>
      <c r="BG18" s="1">
        <v>7</v>
      </c>
      <c r="BH18" s="217" t="str">
        <f t="shared" si="6"/>
        <v>w</v>
      </c>
      <c r="BI18" s="124">
        <v>1976</v>
      </c>
      <c r="BJ18" s="124">
        <v>46</v>
      </c>
      <c r="BK18" s="124">
        <v>14</v>
      </c>
      <c r="BL18" s="217" t="str">
        <f t="shared" si="7"/>
        <v>w</v>
      </c>
      <c r="BM18" s="1">
        <v>1974</v>
      </c>
      <c r="BN18" s="1">
        <v>28</v>
      </c>
      <c r="BO18" s="1">
        <v>7</v>
      </c>
      <c r="BP18" s="217" t="str">
        <f>IF(BN18&gt;BO18,"w",IF(BN18&lt;BO18,"l",IF(BN18=BO18,"t")))</f>
        <v>w</v>
      </c>
      <c r="BQ18" s="124" t="s">
        <v>110</v>
      </c>
      <c r="BR18" s="124" t="s">
        <v>111</v>
      </c>
      <c r="BS18" s="124" t="s">
        <v>112</v>
      </c>
      <c r="BT18" s="217"/>
      <c r="BU18" s="1">
        <v>1979</v>
      </c>
      <c r="BV18" s="1">
        <v>34</v>
      </c>
      <c r="BW18" s="1">
        <v>15</v>
      </c>
      <c r="BX18" s="217" t="str">
        <f t="shared" si="9"/>
        <v>w</v>
      </c>
      <c r="BY18" s="124">
        <v>1978</v>
      </c>
      <c r="BZ18" s="124">
        <v>29</v>
      </c>
      <c r="CA18" s="124">
        <v>32</v>
      </c>
      <c r="CB18" s="217" t="str">
        <f t="shared" si="10"/>
        <v>l</v>
      </c>
      <c r="CC18" s="1">
        <v>1964</v>
      </c>
      <c r="CD18" s="1">
        <v>14</v>
      </c>
      <c r="CE18" s="1">
        <v>7</v>
      </c>
      <c r="CF18" s="217" t="str">
        <f t="shared" si="11"/>
        <v>w</v>
      </c>
    </row>
    <row r="19" spans="1:84" s="118" customFormat="1" ht="12.75">
      <c r="A19" s="1">
        <v>1983</v>
      </c>
      <c r="B19" s="1">
        <v>6</v>
      </c>
      <c r="C19" s="1">
        <v>28</v>
      </c>
      <c r="D19" s="217" t="str">
        <f t="shared" si="0"/>
        <v>l</v>
      </c>
      <c r="E19" s="124">
        <v>1941</v>
      </c>
      <c r="F19" s="124">
        <v>0</v>
      </c>
      <c r="G19" s="124">
        <v>8</v>
      </c>
      <c r="H19" s="217" t="str">
        <f t="shared" si="15"/>
        <v>l</v>
      </c>
      <c r="I19" s="1">
        <v>1954</v>
      </c>
      <c r="J19" s="1">
        <v>14</v>
      </c>
      <c r="K19" s="1">
        <v>19</v>
      </c>
      <c r="L19" s="217" t="str">
        <f t="shared" si="13"/>
        <v>l</v>
      </c>
      <c r="M19" s="124">
        <v>1963</v>
      </c>
      <c r="N19" s="124">
        <v>13</v>
      </c>
      <c r="O19" s="124">
        <v>14</v>
      </c>
      <c r="P19" s="217" t="str">
        <f t="shared" si="16"/>
        <v>l</v>
      </c>
      <c r="Q19" s="1">
        <v>1965</v>
      </c>
      <c r="R19" s="1">
        <v>21</v>
      </c>
      <c r="S19" s="1">
        <v>0</v>
      </c>
      <c r="T19" s="217" t="str">
        <f t="shared" si="1"/>
        <v>w</v>
      </c>
      <c r="U19" s="126">
        <f>COUNTIF(X21:X21,"w")</f>
        <v>1</v>
      </c>
      <c r="V19" s="126">
        <f>COUNTIF(X21:X21,"l")</f>
        <v>0</v>
      </c>
      <c r="W19" s="126">
        <f>COUNTIF(X21:X21,"T")</f>
        <v>0</v>
      </c>
      <c r="X19" s="217"/>
      <c r="Y19" s="1">
        <v>1976</v>
      </c>
      <c r="Z19" s="1">
        <v>6</v>
      </c>
      <c r="AA19" s="1">
        <v>14</v>
      </c>
      <c r="AB19" s="217" t="str">
        <f t="shared" si="12"/>
        <v>l</v>
      </c>
      <c r="AC19" s="124">
        <v>1982</v>
      </c>
      <c r="AD19" s="124">
        <v>36</v>
      </c>
      <c r="AE19" s="124">
        <v>14</v>
      </c>
      <c r="AF19" s="217" t="str">
        <f t="shared" si="2"/>
        <v>w</v>
      </c>
      <c r="AG19" s="1">
        <v>1976</v>
      </c>
      <c r="AH19" s="1">
        <v>24</v>
      </c>
      <c r="AI19" s="1">
        <v>14</v>
      </c>
      <c r="AJ19" s="217" t="str">
        <f t="shared" si="14"/>
        <v>w</v>
      </c>
      <c r="AK19" s="124">
        <v>1932</v>
      </c>
      <c r="AL19" s="124">
        <v>0</v>
      </c>
      <c r="AM19" s="124">
        <v>20</v>
      </c>
      <c r="AN19" s="217" t="str">
        <f>IF(AL19&gt;AM19,"w",IF(AL19&lt;AM19,"l",IF(AL19=AM19,"t")))</f>
        <v>l</v>
      </c>
      <c r="AO19" s="1">
        <v>2003</v>
      </c>
      <c r="AP19" s="1">
        <v>61</v>
      </c>
      <c r="AQ19" s="1">
        <v>0</v>
      </c>
      <c r="AR19" s="217" t="str">
        <f t="shared" si="3"/>
        <v>w</v>
      </c>
      <c r="AS19" s="124">
        <v>1984</v>
      </c>
      <c r="AT19" s="124">
        <v>19</v>
      </c>
      <c r="AU19" s="124">
        <v>8</v>
      </c>
      <c r="AV19" s="217" t="str">
        <f t="shared" si="4"/>
        <v>w</v>
      </c>
      <c r="AW19" s="1" t="s">
        <v>110</v>
      </c>
      <c r="AX19" s="1" t="s">
        <v>111</v>
      </c>
      <c r="AY19" s="1" t="s">
        <v>112</v>
      </c>
      <c r="AZ19" s="217"/>
      <c r="BA19" s="3">
        <v>1954</v>
      </c>
      <c r="BB19" s="3">
        <v>13</v>
      </c>
      <c r="BC19" s="3">
        <v>6</v>
      </c>
      <c r="BD19" s="217" t="str">
        <f t="shared" si="5"/>
        <v>w</v>
      </c>
      <c r="BE19" s="1">
        <v>1988</v>
      </c>
      <c r="BF19" s="1">
        <v>14</v>
      </c>
      <c r="BG19" s="1">
        <v>0</v>
      </c>
      <c r="BH19" s="217" t="str">
        <f t="shared" si="6"/>
        <v>w</v>
      </c>
      <c r="BI19" s="124">
        <v>1977</v>
      </c>
      <c r="BJ19" s="124">
        <v>14</v>
      </c>
      <c r="BK19" s="124">
        <v>6</v>
      </c>
      <c r="BL19" s="217" t="str">
        <f t="shared" si="7"/>
        <v>w</v>
      </c>
      <c r="BM19" s="1">
        <v>1978</v>
      </c>
      <c r="BN19" s="1">
        <v>6</v>
      </c>
      <c r="BO19" s="1">
        <v>56</v>
      </c>
      <c r="BP19" s="217" t="str">
        <f>IF(BN19&gt;BO19,"w",IF(BN19&lt;BO19,"l",IF(BN19=BO19,"t")))</f>
        <v>l</v>
      </c>
      <c r="BQ19" s="126">
        <f>COUNTIF(BT21:BT26,"w")</f>
        <v>5</v>
      </c>
      <c r="BR19" s="126">
        <f>COUNTIF(BT21:BT26,"l")</f>
        <v>1</v>
      </c>
      <c r="BS19" s="126">
        <f>COUNTIF(BT21:BT26,"T")</f>
        <v>0</v>
      </c>
      <c r="BT19" s="217"/>
      <c r="BU19" s="1">
        <v>1980</v>
      </c>
      <c r="BV19" s="1">
        <v>35</v>
      </c>
      <c r="BW19" s="1">
        <v>7</v>
      </c>
      <c r="BX19" s="217" t="str">
        <f t="shared" si="9"/>
        <v>w</v>
      </c>
      <c r="BY19" s="124">
        <v>1979</v>
      </c>
      <c r="BZ19" s="124">
        <v>20</v>
      </c>
      <c r="CA19" s="124">
        <v>0</v>
      </c>
      <c r="CB19" s="217" t="str">
        <f t="shared" si="10"/>
        <v>w</v>
      </c>
      <c r="CC19" s="1">
        <v>1965</v>
      </c>
      <c r="CD19" s="1">
        <v>6</v>
      </c>
      <c r="CE19" s="1">
        <v>0</v>
      </c>
      <c r="CF19" s="217" t="str">
        <f t="shared" si="11"/>
        <v>w</v>
      </c>
    </row>
    <row r="20" spans="1:84" s="118" customFormat="1" ht="12.75">
      <c r="A20" s="1">
        <v>1984</v>
      </c>
      <c r="B20" s="1">
        <v>21</v>
      </c>
      <c r="C20" s="1">
        <v>6</v>
      </c>
      <c r="D20" s="217" t="str">
        <f t="shared" si="0"/>
        <v>w</v>
      </c>
      <c r="E20" s="124">
        <v>1942</v>
      </c>
      <c r="F20" s="124">
        <v>0</v>
      </c>
      <c r="G20" s="124">
        <v>13</v>
      </c>
      <c r="H20" s="217" t="str">
        <f t="shared" si="15"/>
        <v>l</v>
      </c>
      <c r="I20" s="1">
        <v>1955</v>
      </c>
      <c r="J20" s="1">
        <v>0</v>
      </c>
      <c r="K20" s="1">
        <v>20</v>
      </c>
      <c r="L20" s="217" t="str">
        <f t="shared" si="13"/>
        <v>l</v>
      </c>
      <c r="M20" s="124">
        <v>1964</v>
      </c>
      <c r="N20" s="124">
        <v>0</v>
      </c>
      <c r="O20" s="124">
        <v>6</v>
      </c>
      <c r="P20" s="217" t="str">
        <f t="shared" si="16"/>
        <v>l</v>
      </c>
      <c r="Q20" s="1">
        <v>1966</v>
      </c>
      <c r="R20" s="1">
        <v>27</v>
      </c>
      <c r="S20" s="1">
        <v>13</v>
      </c>
      <c r="T20" s="217" t="str">
        <f t="shared" si="1"/>
        <v>w</v>
      </c>
      <c r="U20" s="124" t="s">
        <v>102</v>
      </c>
      <c r="V20" s="124" t="s">
        <v>0</v>
      </c>
      <c r="W20" s="124" t="s">
        <v>100</v>
      </c>
      <c r="X20" s="217"/>
      <c r="Y20" s="1">
        <v>1977</v>
      </c>
      <c r="Z20" s="1">
        <v>22</v>
      </c>
      <c r="AA20" s="1">
        <v>6</v>
      </c>
      <c r="AB20" s="217" t="str">
        <f t="shared" si="12"/>
        <v>w</v>
      </c>
      <c r="AC20" s="124">
        <v>1983</v>
      </c>
      <c r="AD20" s="124">
        <v>7</v>
      </c>
      <c r="AE20" s="124">
        <v>6</v>
      </c>
      <c r="AF20" s="217" t="str">
        <f t="shared" si="2"/>
        <v>w</v>
      </c>
      <c r="AG20" s="1">
        <v>1977</v>
      </c>
      <c r="AH20" s="1">
        <v>53</v>
      </c>
      <c r="AI20" s="1">
        <v>8</v>
      </c>
      <c r="AJ20" s="217" t="str">
        <f t="shared" si="14"/>
        <v>w</v>
      </c>
      <c r="AK20" s="124">
        <v>1969</v>
      </c>
      <c r="AL20" s="124">
        <v>12</v>
      </c>
      <c r="AM20" s="124">
        <v>27</v>
      </c>
      <c r="AN20" s="217" t="str">
        <f>IF(AL20&gt;AM20,"w",IF(AL20&lt;AM20,"l",IF(AL20=AM20,"t")))</f>
        <v>l</v>
      </c>
      <c r="AO20" s="1">
        <v>2004</v>
      </c>
      <c r="AP20" s="1">
        <v>48</v>
      </c>
      <c r="AQ20" s="1">
        <v>6</v>
      </c>
      <c r="AR20" s="217" t="str">
        <f t="shared" si="3"/>
        <v>w</v>
      </c>
      <c r="AS20" s="124">
        <v>1985</v>
      </c>
      <c r="AT20" s="124">
        <v>30</v>
      </c>
      <c r="AU20" s="124">
        <v>14</v>
      </c>
      <c r="AV20" s="217" t="str">
        <f t="shared" si="4"/>
        <v>w</v>
      </c>
      <c r="AW20" s="121">
        <f>COUNTIF(AZ22:AZ40,"w")</f>
        <v>9</v>
      </c>
      <c r="AX20" s="121">
        <f>COUNTIF(AZ22:AZ40,"l")</f>
        <v>8</v>
      </c>
      <c r="AY20" s="121">
        <f>COUNTIF(AZ22:AZ40,"T")</f>
        <v>2</v>
      </c>
      <c r="AZ20" s="217"/>
      <c r="BA20" s="3">
        <v>1955</v>
      </c>
      <c r="BB20" s="3">
        <v>18</v>
      </c>
      <c r="BC20" s="3">
        <v>6</v>
      </c>
      <c r="BD20" s="217" t="str">
        <f t="shared" si="5"/>
        <v>w</v>
      </c>
      <c r="BE20" s="1">
        <v>1989</v>
      </c>
      <c r="BF20" s="1">
        <v>21</v>
      </c>
      <c r="BG20" s="1">
        <v>20</v>
      </c>
      <c r="BH20" s="217" t="str">
        <f t="shared" si="6"/>
        <v>w</v>
      </c>
      <c r="BI20" s="124">
        <v>1978</v>
      </c>
      <c r="BJ20" s="124">
        <v>50</v>
      </c>
      <c r="BK20" s="124">
        <v>14</v>
      </c>
      <c r="BL20" s="217" t="str">
        <f t="shared" si="7"/>
        <v>w</v>
      </c>
      <c r="BM20" s="1" t="s">
        <v>20</v>
      </c>
      <c r="BN20" s="1">
        <v>17</v>
      </c>
      <c r="BO20" s="1">
        <v>31.5</v>
      </c>
      <c r="BP20" s="217"/>
      <c r="BQ20" s="124" t="s">
        <v>102</v>
      </c>
      <c r="BR20" s="124" t="s">
        <v>0</v>
      </c>
      <c r="BS20" s="124" t="s">
        <v>70</v>
      </c>
      <c r="BT20" s="217"/>
      <c r="BU20" s="1">
        <v>1981</v>
      </c>
      <c r="BV20" s="1">
        <v>6</v>
      </c>
      <c r="BW20" s="1">
        <v>23</v>
      </c>
      <c r="BX20" s="217" t="str">
        <f t="shared" si="9"/>
        <v>l</v>
      </c>
      <c r="BY20" s="124">
        <v>1980</v>
      </c>
      <c r="BZ20" s="124">
        <v>20</v>
      </c>
      <c r="CA20" s="124">
        <v>14</v>
      </c>
      <c r="CB20" s="217" t="str">
        <f t="shared" si="10"/>
        <v>w</v>
      </c>
      <c r="CC20" s="1">
        <v>1966</v>
      </c>
      <c r="CD20" s="1">
        <v>26</v>
      </c>
      <c r="CE20" s="1">
        <v>20</v>
      </c>
      <c r="CF20" s="217" t="str">
        <f t="shared" si="11"/>
        <v>w</v>
      </c>
    </row>
    <row r="21" spans="1:84" s="118" customFormat="1" ht="12.75">
      <c r="A21" s="1">
        <v>1985</v>
      </c>
      <c r="B21" s="1">
        <v>24</v>
      </c>
      <c r="C21" s="1">
        <v>0</v>
      </c>
      <c r="D21" s="217" t="str">
        <f t="shared" si="0"/>
        <v>w</v>
      </c>
      <c r="E21" s="124">
        <v>1947</v>
      </c>
      <c r="F21" s="124">
        <v>12</v>
      </c>
      <c r="G21" s="124">
        <v>0</v>
      </c>
      <c r="H21" s="217" t="str">
        <f t="shared" si="15"/>
        <v>w</v>
      </c>
      <c r="I21" s="1">
        <v>1956</v>
      </c>
      <c r="J21" s="1">
        <v>13</v>
      </c>
      <c r="K21" s="1">
        <v>14</v>
      </c>
      <c r="L21" s="217" t="str">
        <f t="shared" si="13"/>
        <v>l</v>
      </c>
      <c r="M21" s="124">
        <v>1966</v>
      </c>
      <c r="N21" s="124">
        <v>21</v>
      </c>
      <c r="O21" s="124">
        <v>0</v>
      </c>
      <c r="P21" s="217" t="str">
        <f t="shared" si="16"/>
        <v>w</v>
      </c>
      <c r="Q21" s="1">
        <v>1967</v>
      </c>
      <c r="R21" s="1">
        <v>33</v>
      </c>
      <c r="S21" s="1">
        <v>13</v>
      </c>
      <c r="T21" s="217" t="str">
        <f t="shared" si="1"/>
        <v>w</v>
      </c>
      <c r="U21" s="124">
        <v>2003</v>
      </c>
      <c r="V21" s="124">
        <v>40</v>
      </c>
      <c r="W21" s="124">
        <v>15</v>
      </c>
      <c r="X21" s="217" t="str">
        <f>IF(V21&gt;W21,"w",IF(V21&lt;W21,"l",IF(V21=W21,"t")))</f>
        <v>w</v>
      </c>
      <c r="Y21" s="1">
        <v>1978</v>
      </c>
      <c r="Z21" s="1">
        <v>16</v>
      </c>
      <c r="AA21" s="1">
        <v>14</v>
      </c>
      <c r="AB21" s="217" t="str">
        <f t="shared" si="12"/>
        <v>w</v>
      </c>
      <c r="AC21" s="124">
        <v>1984</v>
      </c>
      <c r="AD21" s="124">
        <v>28</v>
      </c>
      <c r="AE21" s="124">
        <v>20</v>
      </c>
      <c r="AF21" s="217" t="str">
        <f t="shared" si="2"/>
        <v>w</v>
      </c>
      <c r="AG21" s="1">
        <v>1978</v>
      </c>
      <c r="AH21" s="1">
        <v>48</v>
      </c>
      <c r="AI21" s="1">
        <v>16</v>
      </c>
      <c r="AJ21" s="217" t="str">
        <f t="shared" si="14"/>
        <v>w</v>
      </c>
      <c r="AK21" s="124">
        <v>1970</v>
      </c>
      <c r="AL21" s="124">
        <v>44</v>
      </c>
      <c r="AM21" s="124">
        <v>16</v>
      </c>
      <c r="AN21" s="217" t="str">
        <f>IF(AL21&gt;AM21,"w",IF(AL21&lt;AM21,"l",IF(AL21=AM21,"t")))</f>
        <v>w</v>
      </c>
      <c r="AO21" s="1">
        <v>2005</v>
      </c>
      <c r="AP21" s="1">
        <v>39</v>
      </c>
      <c r="AQ21" s="1">
        <v>27</v>
      </c>
      <c r="AR21" s="217" t="str">
        <f t="shared" si="3"/>
        <v>w</v>
      </c>
      <c r="AS21" s="124">
        <v>1986</v>
      </c>
      <c r="AT21" s="124">
        <v>16</v>
      </c>
      <c r="AU21" s="124">
        <v>16</v>
      </c>
      <c r="AV21" s="217" t="str">
        <f t="shared" si="4"/>
        <v>t</v>
      </c>
      <c r="AW21" s="1" t="s">
        <v>102</v>
      </c>
      <c r="AX21" s="1" t="s">
        <v>0</v>
      </c>
      <c r="AY21" s="1" t="s">
        <v>21</v>
      </c>
      <c r="AZ21" s="217"/>
      <c r="BA21" s="3">
        <v>1956</v>
      </c>
      <c r="BB21" s="3">
        <v>34</v>
      </c>
      <c r="BC21" s="3">
        <v>7</v>
      </c>
      <c r="BD21" s="217" t="str">
        <f t="shared" si="5"/>
        <v>w</v>
      </c>
      <c r="BE21" s="1">
        <v>1990</v>
      </c>
      <c r="BF21" s="1">
        <v>18</v>
      </c>
      <c r="BG21" s="1">
        <v>40</v>
      </c>
      <c r="BH21" s="217" t="str">
        <f t="shared" si="6"/>
        <v>l</v>
      </c>
      <c r="BI21" s="124">
        <v>1979</v>
      </c>
      <c r="BJ21" s="124">
        <v>28</v>
      </c>
      <c r="BK21" s="124">
        <v>31</v>
      </c>
      <c r="BL21" s="217" t="str">
        <f t="shared" si="7"/>
        <v>l</v>
      </c>
      <c r="BM21" s="1" t="s">
        <v>33</v>
      </c>
      <c r="BN21" s="1" t="s">
        <v>118</v>
      </c>
      <c r="BO21" s="120">
        <v>0.6944</v>
      </c>
      <c r="BP21" s="217"/>
      <c r="BQ21" s="124">
        <v>1969</v>
      </c>
      <c r="BR21" s="124">
        <v>14</v>
      </c>
      <c r="BS21" s="124">
        <v>7</v>
      </c>
      <c r="BT21" s="217" t="str">
        <f aca="true" t="shared" si="17" ref="BT21:BT26">IF(BR21&gt;BS21,"w",IF(BR21&lt;BS21,"l",IF(BR21=BS21,"t")))</f>
        <v>w</v>
      </c>
      <c r="BU21" s="1">
        <v>1982</v>
      </c>
      <c r="BV21" s="1">
        <v>7</v>
      </c>
      <c r="BW21" s="1">
        <v>14</v>
      </c>
      <c r="BX21" s="217" t="str">
        <f t="shared" si="9"/>
        <v>l</v>
      </c>
      <c r="BY21" s="124">
        <v>1981</v>
      </c>
      <c r="BZ21" s="124">
        <v>8</v>
      </c>
      <c r="CA21" s="124">
        <v>7</v>
      </c>
      <c r="CB21" s="217" t="str">
        <f t="shared" si="10"/>
        <v>w</v>
      </c>
      <c r="CC21" s="1">
        <v>1967</v>
      </c>
      <c r="CD21" s="1">
        <v>14</v>
      </c>
      <c r="CE21" s="1">
        <v>6</v>
      </c>
      <c r="CF21" s="217" t="str">
        <f t="shared" si="11"/>
        <v>w</v>
      </c>
    </row>
    <row r="22" spans="1:84" s="118" customFormat="1" ht="12.75">
      <c r="A22" s="1">
        <v>1986</v>
      </c>
      <c r="B22" s="1">
        <v>0</v>
      </c>
      <c r="C22" s="1">
        <v>16</v>
      </c>
      <c r="D22" s="217" t="str">
        <f t="shared" si="0"/>
        <v>l</v>
      </c>
      <c r="E22" s="124">
        <v>1948</v>
      </c>
      <c r="F22" s="124">
        <v>0</v>
      </c>
      <c r="G22" s="124">
        <v>37</v>
      </c>
      <c r="H22" s="217" t="str">
        <f t="shared" si="15"/>
        <v>l</v>
      </c>
      <c r="I22" s="1">
        <v>1957</v>
      </c>
      <c r="J22" s="1">
        <v>0</v>
      </c>
      <c r="K22" s="1">
        <v>12</v>
      </c>
      <c r="L22" s="217" t="str">
        <f t="shared" si="13"/>
        <v>l</v>
      </c>
      <c r="M22" s="124">
        <v>1967</v>
      </c>
      <c r="N22" s="124">
        <v>14</v>
      </c>
      <c r="O22" s="124">
        <v>0</v>
      </c>
      <c r="P22" s="217" t="str">
        <f t="shared" si="16"/>
        <v>w</v>
      </c>
      <c r="Q22" s="1">
        <v>1968</v>
      </c>
      <c r="R22" s="1">
        <v>34</v>
      </c>
      <c r="S22" s="1">
        <v>0</v>
      </c>
      <c r="T22" s="217" t="str">
        <f t="shared" si="1"/>
        <v>w</v>
      </c>
      <c r="U22" s="124" t="s">
        <v>20</v>
      </c>
      <c r="V22" s="124">
        <v>40</v>
      </c>
      <c r="W22" s="124">
        <v>15</v>
      </c>
      <c r="X22" s="217"/>
      <c r="Y22" s="1">
        <v>1979</v>
      </c>
      <c r="Z22" s="1">
        <v>14</v>
      </c>
      <c r="AA22" s="1">
        <v>7</v>
      </c>
      <c r="AB22" s="217" t="str">
        <f t="shared" si="12"/>
        <v>w</v>
      </c>
      <c r="AC22" s="124">
        <v>1985</v>
      </c>
      <c r="AD22" s="124">
        <v>28</v>
      </c>
      <c r="AE22" s="124">
        <v>14</v>
      </c>
      <c r="AF22" s="217" t="str">
        <f t="shared" si="2"/>
        <v>w</v>
      </c>
      <c r="AG22" s="1">
        <v>1979</v>
      </c>
      <c r="AH22" s="1">
        <v>29</v>
      </c>
      <c r="AI22" s="1">
        <v>0</v>
      </c>
      <c r="AJ22" s="217" t="str">
        <f t="shared" si="14"/>
        <v>w</v>
      </c>
      <c r="AK22" s="124" t="s">
        <v>20</v>
      </c>
      <c r="AL22" s="124">
        <v>14.5</v>
      </c>
      <c r="AM22" s="124">
        <v>15.75</v>
      </c>
      <c r="AN22" s="217"/>
      <c r="AO22" s="1">
        <v>2006</v>
      </c>
      <c r="AP22" s="1">
        <v>34</v>
      </c>
      <c r="AQ22" s="1">
        <v>14</v>
      </c>
      <c r="AR22" s="217" t="str">
        <f t="shared" si="3"/>
        <v>w</v>
      </c>
      <c r="AS22" s="124">
        <v>1987</v>
      </c>
      <c r="AT22" s="124">
        <v>0</v>
      </c>
      <c r="AU22" s="124">
        <v>7</v>
      </c>
      <c r="AV22" s="217" t="str">
        <f t="shared" si="4"/>
        <v>l</v>
      </c>
      <c r="AW22" s="1">
        <v>1932</v>
      </c>
      <c r="AX22" s="1">
        <v>0</v>
      </c>
      <c r="AY22" s="1">
        <v>12</v>
      </c>
      <c r="AZ22" s="217" t="str">
        <f aca="true" t="shared" si="18" ref="AZ22:AZ40">IF(AX22&gt;AY22,"w",IF(AX22&lt;AY22,"l",IF(AX22=AY22,"t")))</f>
        <v>l</v>
      </c>
      <c r="BA22" s="3">
        <v>1957</v>
      </c>
      <c r="BB22" s="3">
        <v>33</v>
      </c>
      <c r="BC22" s="3">
        <v>0</v>
      </c>
      <c r="BD22" s="217" t="str">
        <f t="shared" si="5"/>
        <v>w</v>
      </c>
      <c r="BE22" s="1">
        <v>1991</v>
      </c>
      <c r="BF22" s="1">
        <v>0</v>
      </c>
      <c r="BG22" s="1">
        <v>3</v>
      </c>
      <c r="BH22" s="217" t="str">
        <f t="shared" si="6"/>
        <v>l</v>
      </c>
      <c r="BI22" s="124">
        <v>1980</v>
      </c>
      <c r="BJ22" s="124">
        <v>41</v>
      </c>
      <c r="BK22" s="124">
        <v>0</v>
      </c>
      <c r="BL22" s="217" t="str">
        <f t="shared" si="7"/>
        <v>w</v>
      </c>
      <c r="BM22" s="1" t="s">
        <v>110</v>
      </c>
      <c r="BN22" s="1" t="s">
        <v>111</v>
      </c>
      <c r="BO22" s="1" t="s">
        <v>112</v>
      </c>
      <c r="BP22" s="217"/>
      <c r="BQ22" s="124">
        <v>1970</v>
      </c>
      <c r="BR22" s="124">
        <v>44</v>
      </c>
      <c r="BS22" s="124">
        <v>0</v>
      </c>
      <c r="BT22" s="217" t="str">
        <f t="shared" si="17"/>
        <v>w</v>
      </c>
      <c r="BU22" s="1">
        <v>1983</v>
      </c>
      <c r="BV22" s="1">
        <v>7</v>
      </c>
      <c r="BW22" s="1">
        <v>2</v>
      </c>
      <c r="BX22" s="217" t="str">
        <f t="shared" si="9"/>
        <v>w</v>
      </c>
      <c r="BY22" s="124">
        <v>1982</v>
      </c>
      <c r="BZ22" s="124">
        <v>18</v>
      </c>
      <c r="CA22" s="124">
        <v>0</v>
      </c>
      <c r="CB22" s="217" t="str">
        <f t="shared" si="10"/>
        <v>w</v>
      </c>
      <c r="CC22" s="1">
        <v>1968</v>
      </c>
      <c r="CD22" s="1">
        <v>27</v>
      </c>
      <c r="CE22" s="1">
        <v>6</v>
      </c>
      <c r="CF22" s="217" t="str">
        <f t="shared" si="11"/>
        <v>w</v>
      </c>
    </row>
    <row r="23" spans="1:84" s="118" customFormat="1" ht="12.75">
      <c r="A23" s="1">
        <v>1987</v>
      </c>
      <c r="B23" s="1">
        <v>14</v>
      </c>
      <c r="C23" s="1">
        <v>7</v>
      </c>
      <c r="D23" s="217" t="str">
        <f t="shared" si="0"/>
        <v>w</v>
      </c>
      <c r="E23" s="124">
        <v>1949</v>
      </c>
      <c r="F23" s="124">
        <v>0</v>
      </c>
      <c r="G23" s="124">
        <v>40</v>
      </c>
      <c r="H23" s="217" t="str">
        <f t="shared" si="15"/>
        <v>l</v>
      </c>
      <c r="I23" s="1">
        <v>1958</v>
      </c>
      <c r="J23" s="1">
        <v>33</v>
      </c>
      <c r="K23" s="1">
        <v>7</v>
      </c>
      <c r="L23" s="217" t="str">
        <f t="shared" si="13"/>
        <v>w</v>
      </c>
      <c r="M23" s="124">
        <v>1968</v>
      </c>
      <c r="N23" s="124">
        <v>19</v>
      </c>
      <c r="O23" s="124">
        <v>0</v>
      </c>
      <c r="P23" s="217" t="str">
        <f t="shared" si="16"/>
        <v>w</v>
      </c>
      <c r="Q23" s="1">
        <v>1969</v>
      </c>
      <c r="R23" s="1">
        <v>20</v>
      </c>
      <c r="S23" s="1">
        <v>3</v>
      </c>
      <c r="T23" s="217" t="str">
        <f t="shared" si="1"/>
        <v>w</v>
      </c>
      <c r="U23" s="124" t="s">
        <v>166</v>
      </c>
      <c r="V23" s="124" t="s">
        <v>118</v>
      </c>
      <c r="W23" s="125">
        <v>1</v>
      </c>
      <c r="X23" s="217"/>
      <c r="Y23" s="1">
        <v>1980</v>
      </c>
      <c r="Z23" s="1">
        <v>6</v>
      </c>
      <c r="AA23" s="1">
        <v>7</v>
      </c>
      <c r="AB23" s="217" t="str">
        <f t="shared" si="12"/>
        <v>l</v>
      </c>
      <c r="AC23" s="124">
        <v>1986</v>
      </c>
      <c r="AD23" s="124">
        <v>13</v>
      </c>
      <c r="AE23" s="124">
        <v>6</v>
      </c>
      <c r="AF23" s="217" t="str">
        <f t="shared" si="2"/>
        <v>w</v>
      </c>
      <c r="AG23" s="1">
        <v>1980</v>
      </c>
      <c r="AH23" s="1">
        <v>21</v>
      </c>
      <c r="AI23" s="1">
        <v>7</v>
      </c>
      <c r="AJ23" s="217" t="str">
        <f t="shared" si="14"/>
        <v>w</v>
      </c>
      <c r="AK23" s="124" t="s">
        <v>186</v>
      </c>
      <c r="AL23" s="124" t="s">
        <v>118</v>
      </c>
      <c r="AM23" s="125">
        <v>1</v>
      </c>
      <c r="AN23" s="217"/>
      <c r="AO23" s="1">
        <v>2007</v>
      </c>
      <c r="AP23" s="1">
        <v>17</v>
      </c>
      <c r="AQ23" s="1">
        <v>7</v>
      </c>
      <c r="AR23" s="217" t="str">
        <f t="shared" si="3"/>
        <v>w</v>
      </c>
      <c r="AS23" s="124">
        <v>1988</v>
      </c>
      <c r="AT23" s="124">
        <v>26</v>
      </c>
      <c r="AU23" s="124">
        <v>7</v>
      </c>
      <c r="AV23" s="217" t="str">
        <f t="shared" si="4"/>
        <v>w</v>
      </c>
      <c r="AW23" s="1">
        <v>1934</v>
      </c>
      <c r="AX23" s="1">
        <v>2</v>
      </c>
      <c r="AY23" s="1">
        <v>16</v>
      </c>
      <c r="AZ23" s="217" t="str">
        <f t="shared" si="18"/>
        <v>l</v>
      </c>
      <c r="BA23" s="3">
        <v>1958</v>
      </c>
      <c r="BB23" s="3">
        <v>28</v>
      </c>
      <c r="BC23" s="3">
        <v>13</v>
      </c>
      <c r="BD23" s="217" t="str">
        <f t="shared" si="5"/>
        <v>w</v>
      </c>
      <c r="BE23" s="1">
        <v>1992</v>
      </c>
      <c r="BF23" s="1">
        <v>13</v>
      </c>
      <c r="BG23" s="1">
        <v>26</v>
      </c>
      <c r="BH23" s="217" t="str">
        <f t="shared" si="6"/>
        <v>l</v>
      </c>
      <c r="BI23" s="124">
        <v>1981</v>
      </c>
      <c r="BJ23" s="124">
        <v>14</v>
      </c>
      <c r="BK23" s="124">
        <v>18</v>
      </c>
      <c r="BL23" s="217" t="str">
        <f t="shared" si="7"/>
        <v>l</v>
      </c>
      <c r="BM23" s="156">
        <f>COUNTIF(BP25:BP42,"w")</f>
        <v>12</v>
      </c>
      <c r="BN23" s="156">
        <f>COUNTIF(BP25:BP42,"l")</f>
        <v>5</v>
      </c>
      <c r="BO23" s="156">
        <f>COUNTIF(BP25:BP42,"T")</f>
        <v>1</v>
      </c>
      <c r="BP23" s="217"/>
      <c r="BQ23" s="124">
        <v>1997</v>
      </c>
      <c r="BR23" s="124">
        <v>31</v>
      </c>
      <c r="BS23" s="124">
        <v>14</v>
      </c>
      <c r="BT23" s="217" t="str">
        <f t="shared" si="17"/>
        <v>w</v>
      </c>
      <c r="BU23" s="1">
        <v>1984</v>
      </c>
      <c r="BV23" s="1">
        <v>6</v>
      </c>
      <c r="BW23" s="1">
        <v>7</v>
      </c>
      <c r="BX23" s="217" t="str">
        <f t="shared" si="9"/>
        <v>l</v>
      </c>
      <c r="BY23" s="124">
        <v>1983</v>
      </c>
      <c r="BZ23" s="124">
        <v>24</v>
      </c>
      <c r="CA23" s="124">
        <v>0</v>
      </c>
      <c r="CB23" s="217" t="str">
        <f t="shared" si="10"/>
        <v>w</v>
      </c>
      <c r="CC23" s="1">
        <v>1969</v>
      </c>
      <c r="CD23" s="1">
        <v>39</v>
      </c>
      <c r="CE23" s="1">
        <v>6</v>
      </c>
      <c r="CF23" s="217" t="str">
        <f t="shared" si="11"/>
        <v>w</v>
      </c>
    </row>
    <row r="24" spans="1:84" s="118" customFormat="1" ht="12.75">
      <c r="A24" s="1">
        <v>1988</v>
      </c>
      <c r="B24" s="1">
        <v>28</v>
      </c>
      <c r="C24" s="1">
        <v>12</v>
      </c>
      <c r="D24" s="217" t="str">
        <f t="shared" si="0"/>
        <v>w</v>
      </c>
      <c r="E24" s="124">
        <v>1950</v>
      </c>
      <c r="F24" s="124">
        <v>2</v>
      </c>
      <c r="G24" s="124">
        <v>13</v>
      </c>
      <c r="H24" s="217" t="str">
        <f t="shared" si="15"/>
        <v>l</v>
      </c>
      <c r="I24" s="1" t="s">
        <v>20</v>
      </c>
      <c r="J24" s="1">
        <v>9.15</v>
      </c>
      <c r="K24" s="1">
        <v>16.92</v>
      </c>
      <c r="L24" s="217"/>
      <c r="M24" s="124" t="s">
        <v>20</v>
      </c>
      <c r="N24" s="124">
        <v>12.29</v>
      </c>
      <c r="O24" s="124">
        <v>9.29</v>
      </c>
      <c r="P24" s="217"/>
      <c r="Q24" s="1">
        <v>1970</v>
      </c>
      <c r="R24" s="1">
        <v>38</v>
      </c>
      <c r="S24" s="1">
        <v>20</v>
      </c>
      <c r="T24" s="217" t="str">
        <f t="shared" si="1"/>
        <v>w</v>
      </c>
      <c r="U24" s="124" t="s">
        <v>110</v>
      </c>
      <c r="V24" s="124" t="s">
        <v>111</v>
      </c>
      <c r="W24" s="124" t="s">
        <v>112</v>
      </c>
      <c r="X24" s="217"/>
      <c r="Y24" s="1">
        <v>1981</v>
      </c>
      <c r="Z24" s="1">
        <v>27</v>
      </c>
      <c r="AA24" s="1">
        <v>41</v>
      </c>
      <c r="AB24" s="217" t="str">
        <f t="shared" si="12"/>
        <v>l</v>
      </c>
      <c r="AC24" s="124">
        <v>1987</v>
      </c>
      <c r="AD24" s="124">
        <v>19</v>
      </c>
      <c r="AE24" s="124">
        <v>12</v>
      </c>
      <c r="AF24" s="217" t="str">
        <f t="shared" si="2"/>
        <v>w</v>
      </c>
      <c r="AG24" s="1">
        <v>1981</v>
      </c>
      <c r="AH24" s="1">
        <v>26</v>
      </c>
      <c r="AI24" s="1">
        <v>8</v>
      </c>
      <c r="AJ24" s="217" t="str">
        <f t="shared" si="14"/>
        <v>w</v>
      </c>
      <c r="AK24" s="124" t="s">
        <v>110</v>
      </c>
      <c r="AL24" s="124" t="s">
        <v>111</v>
      </c>
      <c r="AM24" s="124" t="s">
        <v>112</v>
      </c>
      <c r="AN24" s="217"/>
      <c r="AO24" s="1">
        <v>2008</v>
      </c>
      <c r="AP24" s="1">
        <v>20</v>
      </c>
      <c r="AQ24" s="1">
        <v>7</v>
      </c>
      <c r="AR24" s="217" t="str">
        <f t="shared" si="3"/>
        <v>w</v>
      </c>
      <c r="AS24" s="124">
        <v>1989</v>
      </c>
      <c r="AT24" s="124">
        <v>7</v>
      </c>
      <c r="AU24" s="124">
        <v>0</v>
      </c>
      <c r="AV24" s="217" t="str">
        <f t="shared" si="4"/>
        <v>w</v>
      </c>
      <c r="AW24" s="1">
        <v>1940</v>
      </c>
      <c r="AX24" s="1">
        <v>8</v>
      </c>
      <c r="AY24" s="1">
        <v>12</v>
      </c>
      <c r="AZ24" s="217" t="str">
        <f t="shared" si="18"/>
        <v>l</v>
      </c>
      <c r="BA24" s="3">
        <v>1963</v>
      </c>
      <c r="BB24" s="3">
        <v>20</v>
      </c>
      <c r="BC24" s="3">
        <v>2</v>
      </c>
      <c r="BD24" s="217" t="str">
        <f t="shared" si="5"/>
        <v>w</v>
      </c>
      <c r="BE24" s="1">
        <v>1993</v>
      </c>
      <c r="BF24" s="1">
        <v>42</v>
      </c>
      <c r="BG24" s="1">
        <v>15</v>
      </c>
      <c r="BH24" s="217" t="str">
        <f t="shared" si="6"/>
        <v>w</v>
      </c>
      <c r="BI24" s="124">
        <v>1984</v>
      </c>
      <c r="BJ24" s="124">
        <v>26</v>
      </c>
      <c r="BK24" s="124">
        <v>22</v>
      </c>
      <c r="BL24" s="217" t="str">
        <f t="shared" si="7"/>
        <v>w</v>
      </c>
      <c r="BM24" s="1" t="s">
        <v>102</v>
      </c>
      <c r="BN24" s="1" t="s">
        <v>0</v>
      </c>
      <c r="BO24" s="1" t="s">
        <v>39</v>
      </c>
      <c r="BP24" s="217"/>
      <c r="BQ24" s="124">
        <v>1998</v>
      </c>
      <c r="BR24" s="124">
        <v>6</v>
      </c>
      <c r="BS24" s="124">
        <v>21</v>
      </c>
      <c r="BT24" s="217" t="str">
        <f t="shared" si="17"/>
        <v>l</v>
      </c>
      <c r="BU24" s="1">
        <v>1985</v>
      </c>
      <c r="BV24" s="1">
        <v>12</v>
      </c>
      <c r="BW24" s="1">
        <v>7</v>
      </c>
      <c r="BX24" s="217" t="str">
        <f t="shared" si="9"/>
        <v>w</v>
      </c>
      <c r="BY24" s="124">
        <v>1984</v>
      </c>
      <c r="BZ24" s="124">
        <v>18</v>
      </c>
      <c r="CA24" s="124">
        <v>9</v>
      </c>
      <c r="CB24" s="217" t="str">
        <f t="shared" si="10"/>
        <v>w</v>
      </c>
      <c r="CC24" s="1">
        <v>2001</v>
      </c>
      <c r="CD24" s="1">
        <v>30</v>
      </c>
      <c r="CE24" s="1">
        <v>14</v>
      </c>
      <c r="CF24" s="217" t="str">
        <f t="shared" si="11"/>
        <v>w</v>
      </c>
    </row>
    <row r="25" spans="1:84" s="118" customFormat="1" ht="12.75">
      <c r="A25" s="1">
        <v>1989</v>
      </c>
      <c r="B25" s="1">
        <v>35</v>
      </c>
      <c r="C25" s="1">
        <v>0</v>
      </c>
      <c r="D25" s="217" t="str">
        <f t="shared" si="0"/>
        <v>w</v>
      </c>
      <c r="E25" s="124">
        <v>1951</v>
      </c>
      <c r="F25" s="124">
        <v>0</v>
      </c>
      <c r="G25" s="124">
        <v>7</v>
      </c>
      <c r="H25" s="217" t="str">
        <f t="shared" si="15"/>
        <v>l</v>
      </c>
      <c r="I25" s="1" t="s">
        <v>80</v>
      </c>
      <c r="J25" s="1" t="s">
        <v>118</v>
      </c>
      <c r="K25" s="120">
        <v>0.3333</v>
      </c>
      <c r="L25" s="217"/>
      <c r="M25" s="124" t="s">
        <v>19</v>
      </c>
      <c r="N25" s="124" t="s">
        <v>118</v>
      </c>
      <c r="O25" s="125">
        <v>0.6667</v>
      </c>
      <c r="P25" s="217"/>
      <c r="Q25" s="1">
        <v>2001</v>
      </c>
      <c r="R25" s="1">
        <v>30</v>
      </c>
      <c r="S25" s="1">
        <v>7</v>
      </c>
      <c r="T25" s="217" t="str">
        <f t="shared" si="1"/>
        <v>w</v>
      </c>
      <c r="U25" s="126">
        <f>COUNTIF(X27:X27,"w")</f>
        <v>1</v>
      </c>
      <c r="V25" s="126">
        <f>COUNTIF(X27:X27,"l")</f>
        <v>0</v>
      </c>
      <c r="W25" s="126">
        <f>COUNTIF(X27:X27,"T")</f>
        <v>0</v>
      </c>
      <c r="X25" s="217"/>
      <c r="Y25" s="1">
        <v>1982</v>
      </c>
      <c r="Z25" s="1">
        <v>14</v>
      </c>
      <c r="AA25" s="1">
        <v>6</v>
      </c>
      <c r="AB25" s="217" t="str">
        <f t="shared" si="12"/>
        <v>w</v>
      </c>
      <c r="AC25" s="124">
        <v>2000</v>
      </c>
      <c r="AD25" s="124">
        <v>42</v>
      </c>
      <c r="AE25" s="124">
        <v>12</v>
      </c>
      <c r="AF25" s="217" t="str">
        <f t="shared" si="2"/>
        <v>w</v>
      </c>
      <c r="AG25" s="1">
        <v>1982</v>
      </c>
      <c r="AH25" s="1">
        <v>42</v>
      </c>
      <c r="AI25" s="1">
        <v>20</v>
      </c>
      <c r="AJ25" s="217" t="str">
        <f t="shared" si="14"/>
        <v>w</v>
      </c>
      <c r="AK25" s="126">
        <f>COUNTIF(AN27:AN27,"w")</f>
        <v>0</v>
      </c>
      <c r="AL25" s="126">
        <f>COUNTIF(AN27:AN27,"l")</f>
        <v>1</v>
      </c>
      <c r="AM25" s="126">
        <f>COUNTIF(AN27:AN27,"T")</f>
        <v>0</v>
      </c>
      <c r="AN25" s="217"/>
      <c r="AO25" s="1">
        <v>2009</v>
      </c>
      <c r="AP25" s="1">
        <v>49</v>
      </c>
      <c r="AQ25" s="1">
        <v>0</v>
      </c>
      <c r="AR25" s="217" t="str">
        <f t="shared" si="3"/>
        <v>w</v>
      </c>
      <c r="AS25" s="124">
        <v>1990</v>
      </c>
      <c r="AT25" s="124">
        <v>27</v>
      </c>
      <c r="AU25" s="124">
        <v>13</v>
      </c>
      <c r="AV25" s="217" t="str">
        <f t="shared" si="4"/>
        <v>w</v>
      </c>
      <c r="AW25" s="1">
        <v>1950</v>
      </c>
      <c r="AX25" s="1">
        <v>14</v>
      </c>
      <c r="AY25" s="1">
        <v>14</v>
      </c>
      <c r="AZ25" s="217" t="str">
        <f t="shared" si="18"/>
        <v>t</v>
      </c>
      <c r="BA25" s="3">
        <v>1964</v>
      </c>
      <c r="BB25" s="3">
        <v>34</v>
      </c>
      <c r="BC25" s="3">
        <v>6</v>
      </c>
      <c r="BD25" s="217" t="str">
        <f t="shared" si="5"/>
        <v>w</v>
      </c>
      <c r="BE25" s="1">
        <v>1994</v>
      </c>
      <c r="BF25" s="1">
        <v>13</v>
      </c>
      <c r="BG25" s="1">
        <v>27</v>
      </c>
      <c r="BH25" s="217" t="str">
        <f t="shared" si="6"/>
        <v>l</v>
      </c>
      <c r="BI25" s="124">
        <v>1985</v>
      </c>
      <c r="BJ25" s="124">
        <v>26</v>
      </c>
      <c r="BK25" s="124">
        <v>22</v>
      </c>
      <c r="BL25" s="217" t="str">
        <f t="shared" si="7"/>
        <v>w</v>
      </c>
      <c r="BM25" s="1">
        <v>1934</v>
      </c>
      <c r="BN25" s="1">
        <v>0</v>
      </c>
      <c r="BO25" s="1">
        <v>31</v>
      </c>
      <c r="BP25" s="217" t="str">
        <f aca="true" t="shared" si="19" ref="BP25:BP42">IF(BN25&gt;BO25,"w",IF(BN25&lt;BO25,"l",IF(BN25=BO25,"t")))</f>
        <v>l</v>
      </c>
      <c r="BQ25" s="124">
        <v>1999</v>
      </c>
      <c r="BR25" s="124">
        <v>28</v>
      </c>
      <c r="BS25" s="124">
        <v>7</v>
      </c>
      <c r="BT25" s="217" t="str">
        <f t="shared" si="17"/>
        <v>w</v>
      </c>
      <c r="BU25" s="1">
        <v>1992</v>
      </c>
      <c r="BV25" s="1">
        <v>7</v>
      </c>
      <c r="BW25" s="1">
        <v>12</v>
      </c>
      <c r="BX25" s="217" t="str">
        <f t="shared" si="9"/>
        <v>l</v>
      </c>
      <c r="BY25" s="124">
        <v>1985</v>
      </c>
      <c r="BZ25" s="124">
        <v>2</v>
      </c>
      <c r="CA25" s="124">
        <v>0</v>
      </c>
      <c r="CB25" s="217" t="str">
        <f t="shared" si="10"/>
        <v>w</v>
      </c>
      <c r="CC25" s="1">
        <v>2002</v>
      </c>
      <c r="CD25" s="1">
        <v>56</v>
      </c>
      <c r="CE25" s="1">
        <v>7</v>
      </c>
      <c r="CF25" s="217" t="str">
        <f t="shared" si="11"/>
        <v>w</v>
      </c>
    </row>
    <row r="26" spans="1:84" s="118" customFormat="1" ht="12.75">
      <c r="A26" s="1">
        <v>1990</v>
      </c>
      <c r="B26" s="1">
        <v>7</v>
      </c>
      <c r="C26" s="1">
        <v>3</v>
      </c>
      <c r="D26" s="217" t="str">
        <f t="shared" si="0"/>
        <v>w</v>
      </c>
      <c r="E26" s="124">
        <v>1952</v>
      </c>
      <c r="F26" s="124">
        <v>0</v>
      </c>
      <c r="G26" s="124">
        <v>33</v>
      </c>
      <c r="H26" s="217" t="str">
        <f t="shared" si="15"/>
        <v>l</v>
      </c>
      <c r="I26" s="1" t="s">
        <v>110</v>
      </c>
      <c r="J26" s="1" t="s">
        <v>111</v>
      </c>
      <c r="K26" s="1" t="s">
        <v>112</v>
      </c>
      <c r="L26" s="217"/>
      <c r="M26" s="124" t="s">
        <v>110</v>
      </c>
      <c r="N26" s="124" t="s">
        <v>111</v>
      </c>
      <c r="O26" s="124" t="s">
        <v>112</v>
      </c>
      <c r="P26" s="217"/>
      <c r="Q26" s="1">
        <v>2002</v>
      </c>
      <c r="R26" s="1">
        <v>55</v>
      </c>
      <c r="S26" s="1">
        <v>0</v>
      </c>
      <c r="T26" s="217" t="str">
        <f t="shared" si="1"/>
        <v>w</v>
      </c>
      <c r="U26" s="124" t="s">
        <v>102</v>
      </c>
      <c r="V26" s="124" t="s">
        <v>0</v>
      </c>
      <c r="W26" s="124" t="s">
        <v>167</v>
      </c>
      <c r="X26" s="217"/>
      <c r="Y26" s="1">
        <v>1983</v>
      </c>
      <c r="Z26" s="1">
        <v>7</v>
      </c>
      <c r="AA26" s="1">
        <v>21</v>
      </c>
      <c r="AB26" s="217" t="str">
        <f t="shared" si="12"/>
        <v>l</v>
      </c>
      <c r="AC26" s="124" t="s">
        <v>20</v>
      </c>
      <c r="AD26" s="124">
        <v>29.43</v>
      </c>
      <c r="AE26" s="124">
        <v>10.43</v>
      </c>
      <c r="AF26" s="217"/>
      <c r="AG26" s="1">
        <v>1983</v>
      </c>
      <c r="AH26" s="1">
        <v>34</v>
      </c>
      <c r="AI26" s="1">
        <v>14</v>
      </c>
      <c r="AJ26" s="217" t="str">
        <f t="shared" si="14"/>
        <v>w</v>
      </c>
      <c r="AK26" s="124" t="s">
        <v>102</v>
      </c>
      <c r="AL26" s="124" t="s">
        <v>0</v>
      </c>
      <c r="AM26" s="124" t="s">
        <v>187</v>
      </c>
      <c r="AN26" s="217"/>
      <c r="AO26" s="1" t="s">
        <v>20</v>
      </c>
      <c r="AP26" s="122">
        <f>AVERAGE(AP5:AP25)</f>
        <v>25.571428571428573</v>
      </c>
      <c r="AQ26" s="122">
        <f>AVERAGE(AQ5:AQ25)</f>
        <v>12.095238095238095</v>
      </c>
      <c r="AR26" s="217"/>
      <c r="AS26" s="124">
        <v>1991</v>
      </c>
      <c r="AT26" s="124">
        <v>20</v>
      </c>
      <c r="AU26" s="124">
        <v>6</v>
      </c>
      <c r="AV26" s="217" t="str">
        <f t="shared" si="4"/>
        <v>w</v>
      </c>
      <c r="AW26" s="1">
        <v>1951</v>
      </c>
      <c r="AX26" s="1">
        <v>14</v>
      </c>
      <c r="AY26" s="1">
        <v>14</v>
      </c>
      <c r="AZ26" s="217" t="str">
        <f t="shared" si="18"/>
        <v>t</v>
      </c>
      <c r="BA26" s="3">
        <v>1965</v>
      </c>
      <c r="BB26" s="3">
        <v>35</v>
      </c>
      <c r="BC26" s="3">
        <v>0</v>
      </c>
      <c r="BD26" s="217" t="str">
        <f t="shared" si="5"/>
        <v>w</v>
      </c>
      <c r="BE26" s="1">
        <v>1995</v>
      </c>
      <c r="BF26" s="1">
        <v>0</v>
      </c>
      <c r="BG26" s="1">
        <v>12</v>
      </c>
      <c r="BH26" s="217" t="str">
        <f t="shared" si="6"/>
        <v>l</v>
      </c>
      <c r="BI26" s="124">
        <v>1986</v>
      </c>
      <c r="BJ26" s="124">
        <v>17</v>
      </c>
      <c r="BK26" s="124">
        <v>20</v>
      </c>
      <c r="BL26" s="217" t="str">
        <f t="shared" si="7"/>
        <v>l</v>
      </c>
      <c r="BM26" s="1">
        <v>1935</v>
      </c>
      <c r="BN26" s="1">
        <v>0</v>
      </c>
      <c r="BO26" s="1">
        <v>6</v>
      </c>
      <c r="BP26" s="217" t="str">
        <f t="shared" si="19"/>
        <v>l</v>
      </c>
      <c r="BQ26" s="124">
        <v>2000</v>
      </c>
      <c r="BR26" s="124">
        <v>33</v>
      </c>
      <c r="BS26" s="124">
        <v>12</v>
      </c>
      <c r="BT26" s="217" t="str">
        <f t="shared" si="17"/>
        <v>w</v>
      </c>
      <c r="BU26" s="1" t="s">
        <v>205</v>
      </c>
      <c r="BV26" s="1">
        <v>23</v>
      </c>
      <c r="BW26" s="1">
        <v>21</v>
      </c>
      <c r="BX26" s="217" t="str">
        <f t="shared" si="9"/>
        <v>w</v>
      </c>
      <c r="BY26" s="124">
        <v>1986</v>
      </c>
      <c r="BZ26" s="124">
        <v>21</v>
      </c>
      <c r="CA26" s="124">
        <v>14</v>
      </c>
      <c r="CB26" s="217" t="str">
        <f t="shared" si="10"/>
        <v>w</v>
      </c>
      <c r="CC26" s="1" t="s">
        <v>226</v>
      </c>
      <c r="CD26" s="1">
        <v>44</v>
      </c>
      <c r="CE26" s="1">
        <v>0</v>
      </c>
      <c r="CF26" s="217" t="str">
        <f t="shared" si="11"/>
        <v>w</v>
      </c>
    </row>
    <row r="27" spans="1:84" s="118" customFormat="1" ht="12.75">
      <c r="A27" s="1">
        <v>1991</v>
      </c>
      <c r="B27" s="1">
        <v>21</v>
      </c>
      <c r="C27" s="1">
        <v>0</v>
      </c>
      <c r="D27" s="217" t="str">
        <f t="shared" si="0"/>
        <v>w</v>
      </c>
      <c r="E27" s="124">
        <v>1955</v>
      </c>
      <c r="F27" s="124">
        <v>20</v>
      </c>
      <c r="G27" s="124">
        <v>13</v>
      </c>
      <c r="H27" s="217" t="str">
        <f t="shared" si="15"/>
        <v>w</v>
      </c>
      <c r="I27" s="121">
        <f>COUNTIF(L29:L31,"w")</f>
        <v>1</v>
      </c>
      <c r="J27" s="121">
        <f>COUNTIF(L29:L31,"l")</f>
        <v>2</v>
      </c>
      <c r="K27" s="121">
        <f>COUNTIF(L29:L31,"T")</f>
        <v>0</v>
      </c>
      <c r="L27" s="217"/>
      <c r="M27" s="126">
        <f>COUNTIF(P29:P57,"w")</f>
        <v>19</v>
      </c>
      <c r="N27" s="126">
        <f>COUNTIF(P29:P57,"l")</f>
        <v>8</v>
      </c>
      <c r="O27" s="126">
        <f>COUNTIF(P29:P57,"t")</f>
        <v>2</v>
      </c>
      <c r="P27" s="217"/>
      <c r="Q27" s="1">
        <v>2003</v>
      </c>
      <c r="R27" s="1">
        <v>73</v>
      </c>
      <c r="S27" s="1">
        <v>0</v>
      </c>
      <c r="T27" s="217" t="str">
        <f t="shared" si="1"/>
        <v>w</v>
      </c>
      <c r="U27" s="124">
        <v>1978</v>
      </c>
      <c r="V27" s="124">
        <v>28</v>
      </c>
      <c r="W27" s="124">
        <v>6</v>
      </c>
      <c r="X27" s="217" t="str">
        <f>IF(V27&gt;W27,"w",IF(V27&lt;W27,"l",IF(V27=W27,"t")))</f>
        <v>w</v>
      </c>
      <c r="Y27" s="1">
        <v>1984</v>
      </c>
      <c r="Z27" s="1">
        <v>14</v>
      </c>
      <c r="AA27" s="1">
        <v>29</v>
      </c>
      <c r="AB27" s="217" t="str">
        <f t="shared" si="12"/>
        <v>l</v>
      </c>
      <c r="AC27" s="124" t="s">
        <v>89</v>
      </c>
      <c r="AD27" s="124" t="s">
        <v>118</v>
      </c>
      <c r="AE27" s="125">
        <v>0</v>
      </c>
      <c r="AF27" s="217"/>
      <c r="AG27" s="1">
        <v>1984</v>
      </c>
      <c r="AH27" s="1">
        <v>22</v>
      </c>
      <c r="AI27" s="1">
        <v>12</v>
      </c>
      <c r="AJ27" s="217" t="str">
        <f t="shared" si="14"/>
        <v>w</v>
      </c>
      <c r="AK27" s="124">
        <v>1938</v>
      </c>
      <c r="AL27" s="124">
        <v>6</v>
      </c>
      <c r="AM27" s="124">
        <v>12</v>
      </c>
      <c r="AN27" s="217" t="str">
        <f>IF(AL27&gt;AM27,"w",IF(AL27&lt;AM27,"l",IF(AL27=AM27,"t")))</f>
        <v>l</v>
      </c>
      <c r="AO27" s="1" t="s">
        <v>190</v>
      </c>
      <c r="AP27" s="1" t="s">
        <v>118</v>
      </c>
      <c r="AQ27" s="120">
        <v>0.8571</v>
      </c>
      <c r="AR27" s="217"/>
      <c r="AS27" s="124">
        <v>1992</v>
      </c>
      <c r="AT27" s="124">
        <v>34</v>
      </c>
      <c r="AU27" s="124">
        <v>19</v>
      </c>
      <c r="AV27" s="217" t="str">
        <f t="shared" si="4"/>
        <v>w</v>
      </c>
      <c r="AW27" s="1">
        <v>1952</v>
      </c>
      <c r="AX27" s="1">
        <v>13</v>
      </c>
      <c r="AY27" s="1">
        <v>31</v>
      </c>
      <c r="AZ27" s="217" t="str">
        <f t="shared" si="18"/>
        <v>l</v>
      </c>
      <c r="BA27" s="3">
        <v>1966</v>
      </c>
      <c r="BB27" s="3">
        <v>40</v>
      </c>
      <c r="BC27" s="3">
        <v>6</v>
      </c>
      <c r="BD27" s="217" t="str">
        <f t="shared" si="5"/>
        <v>w</v>
      </c>
      <c r="BE27" s="1">
        <v>1996</v>
      </c>
      <c r="BF27" s="1">
        <v>15</v>
      </c>
      <c r="BG27" s="1">
        <v>6</v>
      </c>
      <c r="BH27" s="217" t="str">
        <f t="shared" si="6"/>
        <v>w</v>
      </c>
      <c r="BI27" s="124">
        <v>1987</v>
      </c>
      <c r="BJ27" s="124">
        <v>0</v>
      </c>
      <c r="BK27" s="124">
        <v>7</v>
      </c>
      <c r="BL27" s="217" t="str">
        <f t="shared" si="7"/>
        <v>l</v>
      </c>
      <c r="BM27" s="1">
        <v>1938</v>
      </c>
      <c r="BN27" s="1">
        <v>0</v>
      </c>
      <c r="BO27" s="1">
        <v>6</v>
      </c>
      <c r="BP27" s="217" t="str">
        <f t="shared" si="19"/>
        <v>l</v>
      </c>
      <c r="BQ27" s="124" t="s">
        <v>20</v>
      </c>
      <c r="BR27" s="124">
        <v>24.5</v>
      </c>
      <c r="BS27" s="124">
        <v>13.5</v>
      </c>
      <c r="BT27" s="217"/>
      <c r="BU27" s="1">
        <v>1993</v>
      </c>
      <c r="BV27" s="1">
        <v>14</v>
      </c>
      <c r="BW27" s="1">
        <v>6</v>
      </c>
      <c r="BX27" s="217" t="str">
        <f t="shared" si="9"/>
        <v>w</v>
      </c>
      <c r="BY27" s="124">
        <v>1987</v>
      </c>
      <c r="BZ27" s="124">
        <v>14</v>
      </c>
      <c r="CA27" s="124">
        <v>13</v>
      </c>
      <c r="CB27" s="217" t="str">
        <f t="shared" si="10"/>
        <v>w</v>
      </c>
      <c r="CC27" s="1">
        <v>2003</v>
      </c>
      <c r="CD27" s="1">
        <v>47</v>
      </c>
      <c r="CE27" s="1">
        <v>0</v>
      </c>
      <c r="CF27" s="217" t="str">
        <f t="shared" si="11"/>
        <v>w</v>
      </c>
    </row>
    <row r="28" spans="1:84" s="118" customFormat="1" ht="12.75">
      <c r="A28" s="1">
        <v>1992</v>
      </c>
      <c r="B28" s="1">
        <v>12</v>
      </c>
      <c r="C28" s="1">
        <v>13</v>
      </c>
      <c r="D28" s="217" t="str">
        <f t="shared" si="0"/>
        <v>l</v>
      </c>
      <c r="E28" s="124">
        <v>1956</v>
      </c>
      <c r="F28" s="124">
        <v>0</v>
      </c>
      <c r="G28" s="124">
        <v>47</v>
      </c>
      <c r="H28" s="217" t="str">
        <f t="shared" si="15"/>
        <v>l</v>
      </c>
      <c r="I28" s="1" t="s">
        <v>102</v>
      </c>
      <c r="J28" s="1" t="s">
        <v>0</v>
      </c>
      <c r="K28" s="1" t="s">
        <v>80</v>
      </c>
      <c r="L28" s="217"/>
      <c r="M28" s="124" t="s">
        <v>102</v>
      </c>
      <c r="N28" s="124" t="s">
        <v>0</v>
      </c>
      <c r="O28" s="124" t="s">
        <v>19</v>
      </c>
      <c r="P28" s="217"/>
      <c r="Q28" s="1">
        <v>2004</v>
      </c>
      <c r="R28" s="1">
        <v>46</v>
      </c>
      <c r="S28" s="1">
        <v>16</v>
      </c>
      <c r="T28" s="217" t="str">
        <f t="shared" si="1"/>
        <v>w</v>
      </c>
      <c r="U28" s="124" t="s">
        <v>20</v>
      </c>
      <c r="V28" s="124">
        <v>28</v>
      </c>
      <c r="W28" s="124">
        <v>6</v>
      </c>
      <c r="X28" s="217"/>
      <c r="Y28" s="1">
        <v>1985</v>
      </c>
      <c r="Z28" s="1">
        <v>0</v>
      </c>
      <c r="AA28" s="1">
        <v>3</v>
      </c>
      <c r="AB28" s="217" t="str">
        <f t="shared" si="12"/>
        <v>l</v>
      </c>
      <c r="AC28" s="124" t="s">
        <v>110</v>
      </c>
      <c r="AD28" s="124" t="s">
        <v>111</v>
      </c>
      <c r="AE28" s="124" t="s">
        <v>112</v>
      </c>
      <c r="AF28" s="217"/>
      <c r="AG28" s="1">
        <v>1985</v>
      </c>
      <c r="AH28" s="1">
        <v>40</v>
      </c>
      <c r="AI28" s="1">
        <v>7</v>
      </c>
      <c r="AJ28" s="217" t="str">
        <f t="shared" si="14"/>
        <v>w</v>
      </c>
      <c r="AK28" s="124" t="s">
        <v>20</v>
      </c>
      <c r="AL28" s="124">
        <v>6</v>
      </c>
      <c r="AM28" s="124">
        <v>12</v>
      </c>
      <c r="AN28" s="217"/>
      <c r="AO28" s="1" t="s">
        <v>110</v>
      </c>
      <c r="AP28" s="1" t="s">
        <v>111</v>
      </c>
      <c r="AQ28" s="1" t="s">
        <v>112</v>
      </c>
      <c r="AR28" s="217"/>
      <c r="AS28" s="124">
        <v>1993</v>
      </c>
      <c r="AT28" s="124">
        <v>20</v>
      </c>
      <c r="AU28" s="124">
        <v>0</v>
      </c>
      <c r="AV28" s="217" t="str">
        <f t="shared" si="4"/>
        <v>w</v>
      </c>
      <c r="AW28" s="1">
        <v>1953</v>
      </c>
      <c r="AX28" s="1">
        <v>6</v>
      </c>
      <c r="AY28" s="1">
        <v>28</v>
      </c>
      <c r="AZ28" s="217" t="str">
        <f t="shared" si="18"/>
        <v>l</v>
      </c>
      <c r="BA28" s="3">
        <v>1967</v>
      </c>
      <c r="BB28" s="3">
        <v>48</v>
      </c>
      <c r="BC28" s="3">
        <v>12</v>
      </c>
      <c r="BD28" s="217" t="str">
        <f t="shared" si="5"/>
        <v>w</v>
      </c>
      <c r="BE28" s="1">
        <v>1997</v>
      </c>
      <c r="BF28" s="1">
        <v>6</v>
      </c>
      <c r="BG28" s="1">
        <v>25</v>
      </c>
      <c r="BH28" s="217" t="str">
        <f t="shared" si="6"/>
        <v>l</v>
      </c>
      <c r="BI28" s="124">
        <v>1988</v>
      </c>
      <c r="BJ28" s="124">
        <v>34</v>
      </c>
      <c r="BK28" s="124">
        <v>8</v>
      </c>
      <c r="BL28" s="217" t="str">
        <f t="shared" si="7"/>
        <v>w</v>
      </c>
      <c r="BM28" s="1">
        <v>1939</v>
      </c>
      <c r="BN28" s="1">
        <v>0</v>
      </c>
      <c r="BO28" s="1">
        <v>0</v>
      </c>
      <c r="BP28" s="217" t="str">
        <f t="shared" si="19"/>
        <v>t</v>
      </c>
      <c r="BQ28" s="124" t="s">
        <v>163</v>
      </c>
      <c r="BR28" s="124" t="s">
        <v>118</v>
      </c>
      <c r="BS28" s="125">
        <v>0.7857</v>
      </c>
      <c r="BT28" s="217"/>
      <c r="BU28" s="1" t="s">
        <v>204</v>
      </c>
      <c r="BV28" s="1">
        <v>14</v>
      </c>
      <c r="BW28" s="1">
        <v>8</v>
      </c>
      <c r="BX28" s="217" t="str">
        <f t="shared" si="9"/>
        <v>w</v>
      </c>
      <c r="BY28" s="124">
        <v>1988</v>
      </c>
      <c r="BZ28" s="124">
        <v>28</v>
      </c>
      <c r="CA28" s="124">
        <v>0</v>
      </c>
      <c r="CB28" s="217" t="str">
        <f t="shared" si="10"/>
        <v>w</v>
      </c>
      <c r="CC28" s="1">
        <v>2004</v>
      </c>
      <c r="CD28" s="1">
        <v>62</v>
      </c>
      <c r="CE28" s="1">
        <v>0</v>
      </c>
      <c r="CF28" s="217" t="str">
        <f t="shared" si="11"/>
        <v>w</v>
      </c>
    </row>
    <row r="29" spans="1:84" s="118" customFormat="1" ht="12.75">
      <c r="A29" s="1">
        <v>1993</v>
      </c>
      <c r="B29" s="1">
        <v>28</v>
      </c>
      <c r="C29" s="1">
        <v>6</v>
      </c>
      <c r="D29" s="217" t="str">
        <f t="shared" si="0"/>
        <v>w</v>
      </c>
      <c r="E29" s="124">
        <v>1957</v>
      </c>
      <c r="F29" s="124">
        <v>7</v>
      </c>
      <c r="G29" s="124">
        <v>20</v>
      </c>
      <c r="H29" s="217" t="str">
        <f t="shared" si="15"/>
        <v>l</v>
      </c>
      <c r="I29" s="1">
        <v>1977</v>
      </c>
      <c r="J29" s="1">
        <v>7</v>
      </c>
      <c r="K29" s="1">
        <v>20</v>
      </c>
      <c r="L29" s="217" t="str">
        <f>IF(J29&gt;K29,"w",IF(J29&lt;79,"l",IF(J29=K29,"t")))</f>
        <v>l</v>
      </c>
      <c r="M29" s="124">
        <v>1931</v>
      </c>
      <c r="N29" s="124">
        <v>0</v>
      </c>
      <c r="O29" s="124">
        <v>6</v>
      </c>
      <c r="P29" s="217" t="str">
        <f aca="true" t="shared" si="20" ref="P29:P57">IF(N29&gt;O29,"w",IF(N29&lt;O29,"l",IF(N29=O29,"t")))</f>
        <v>l</v>
      </c>
      <c r="Q29" s="1">
        <v>2005</v>
      </c>
      <c r="R29" s="1">
        <v>61</v>
      </c>
      <c r="S29" s="1">
        <v>14</v>
      </c>
      <c r="T29" s="217" t="str">
        <f t="shared" si="1"/>
        <v>w</v>
      </c>
      <c r="U29" s="124" t="s">
        <v>98</v>
      </c>
      <c r="V29" s="124" t="s">
        <v>118</v>
      </c>
      <c r="W29" s="125">
        <v>0</v>
      </c>
      <c r="X29" s="217"/>
      <c r="Y29" s="1">
        <v>1986</v>
      </c>
      <c r="Z29" s="1">
        <v>13</v>
      </c>
      <c r="AA29" s="1">
        <v>15</v>
      </c>
      <c r="AB29" s="217" t="str">
        <f t="shared" si="12"/>
        <v>l</v>
      </c>
      <c r="AC29" s="126">
        <f>COUNTIF(AF31:AF31,"w")</f>
        <v>0</v>
      </c>
      <c r="AD29" s="126">
        <f>COUNTIF(AF31:AF31,"l")</f>
        <v>1</v>
      </c>
      <c r="AE29" s="126">
        <f>COUNTIF(AF31:AF31,"T")</f>
        <v>0</v>
      </c>
      <c r="AF29" s="217"/>
      <c r="AG29" s="1">
        <v>1986</v>
      </c>
      <c r="AH29" s="1">
        <v>14</v>
      </c>
      <c r="AI29" s="1">
        <v>6</v>
      </c>
      <c r="AJ29" s="217" t="str">
        <f t="shared" si="14"/>
        <v>w</v>
      </c>
      <c r="AK29" s="124" t="s">
        <v>37</v>
      </c>
      <c r="AL29" s="124" t="s">
        <v>118</v>
      </c>
      <c r="AM29" s="125">
        <v>0.8462</v>
      </c>
      <c r="AN29" s="217"/>
      <c r="AO29" s="121">
        <f>COUNTIF(AR31:AR44,"w")</f>
        <v>12</v>
      </c>
      <c r="AP29" s="121">
        <f>COUNTIF(AR31:AR44,"l")</f>
        <v>2</v>
      </c>
      <c r="AQ29" s="121">
        <f>COUNTIF(AR31:AR44,"T")</f>
        <v>0</v>
      </c>
      <c r="AR29" s="217"/>
      <c r="AS29" s="124">
        <v>1994</v>
      </c>
      <c r="AT29" s="124">
        <v>35</v>
      </c>
      <c r="AU29" s="124">
        <v>6</v>
      </c>
      <c r="AV29" s="217" t="str">
        <f t="shared" si="4"/>
        <v>w</v>
      </c>
      <c r="AW29" s="1">
        <v>1954</v>
      </c>
      <c r="AX29" s="1">
        <v>6</v>
      </c>
      <c r="AY29" s="1">
        <v>13</v>
      </c>
      <c r="AZ29" s="217" t="str">
        <f t="shared" si="18"/>
        <v>l</v>
      </c>
      <c r="BA29" s="3">
        <v>1968</v>
      </c>
      <c r="BB29" s="3">
        <v>21</v>
      </c>
      <c r="BC29" s="3">
        <v>6</v>
      </c>
      <c r="BD29" s="217" t="str">
        <f t="shared" si="5"/>
        <v>w</v>
      </c>
      <c r="BE29" s="1">
        <v>1998</v>
      </c>
      <c r="BF29" s="1">
        <v>7</v>
      </c>
      <c r="BG29" s="1">
        <v>28</v>
      </c>
      <c r="BH29" s="217" t="str">
        <f t="shared" si="6"/>
        <v>l</v>
      </c>
      <c r="BI29" s="124">
        <v>1989</v>
      </c>
      <c r="BJ29" s="124">
        <v>21</v>
      </c>
      <c r="BK29" s="124">
        <v>19</v>
      </c>
      <c r="BL29" s="217" t="str">
        <f t="shared" si="7"/>
        <v>w</v>
      </c>
      <c r="BM29" s="1">
        <v>1940</v>
      </c>
      <c r="BN29" s="1">
        <v>24</v>
      </c>
      <c r="BO29" s="1">
        <v>0</v>
      </c>
      <c r="BP29" s="217" t="str">
        <f t="shared" si="19"/>
        <v>w</v>
      </c>
      <c r="BQ29" s="124" t="s">
        <v>110</v>
      </c>
      <c r="BR29" s="124" t="s">
        <v>111</v>
      </c>
      <c r="BS29" s="124" t="s">
        <v>112</v>
      </c>
      <c r="BT29" s="217"/>
      <c r="BU29" s="1">
        <v>1994</v>
      </c>
      <c r="BV29" s="1">
        <v>6</v>
      </c>
      <c r="BW29" s="1">
        <v>0</v>
      </c>
      <c r="BX29" s="217" t="str">
        <f t="shared" si="9"/>
        <v>w</v>
      </c>
      <c r="BY29" s="124" t="s">
        <v>283</v>
      </c>
      <c r="BZ29" s="124">
        <v>27</v>
      </c>
      <c r="CA29" s="124">
        <v>7</v>
      </c>
      <c r="CB29" s="217" t="str">
        <f t="shared" si="10"/>
        <v>w</v>
      </c>
      <c r="CC29" s="1">
        <v>2005</v>
      </c>
      <c r="CD29" s="1">
        <v>43</v>
      </c>
      <c r="CE29" s="1">
        <v>0</v>
      </c>
      <c r="CF29" s="217" t="str">
        <f t="shared" si="11"/>
        <v>w</v>
      </c>
    </row>
    <row r="30" spans="1:84" s="118" customFormat="1" ht="12.75">
      <c r="A30" s="1">
        <v>1994</v>
      </c>
      <c r="B30" s="1">
        <v>14</v>
      </c>
      <c r="C30" s="1">
        <v>0</v>
      </c>
      <c r="D30" s="217" t="str">
        <f t="shared" si="0"/>
        <v>w</v>
      </c>
      <c r="E30" s="124">
        <v>1958</v>
      </c>
      <c r="F30" s="124">
        <v>39</v>
      </c>
      <c r="G30" s="124">
        <v>6</v>
      </c>
      <c r="H30" s="217" t="str">
        <f t="shared" si="15"/>
        <v>w</v>
      </c>
      <c r="I30" s="1">
        <v>1978</v>
      </c>
      <c r="J30" s="1">
        <v>30</v>
      </c>
      <c r="K30" s="1">
        <v>18</v>
      </c>
      <c r="L30" s="217" t="str">
        <f>IF(J30&gt;K30,"w",IF(J30&lt;79,"l",IF(J30=K30,"t")))</f>
        <v>w</v>
      </c>
      <c r="M30" s="124">
        <v>1932</v>
      </c>
      <c r="N30" s="124">
        <v>12</v>
      </c>
      <c r="O30" s="124">
        <v>0</v>
      </c>
      <c r="P30" s="217" t="str">
        <f t="shared" si="20"/>
        <v>w</v>
      </c>
      <c r="Q30" s="1">
        <v>2006</v>
      </c>
      <c r="R30" s="1">
        <v>34</v>
      </c>
      <c r="S30" s="1">
        <v>6</v>
      </c>
      <c r="T30" s="217" t="str">
        <f t="shared" si="1"/>
        <v>w</v>
      </c>
      <c r="U30" s="124" t="s">
        <v>110</v>
      </c>
      <c r="V30" s="124" t="s">
        <v>111</v>
      </c>
      <c r="W30" s="124" t="s">
        <v>112</v>
      </c>
      <c r="X30" s="217"/>
      <c r="Y30" s="1">
        <v>1990</v>
      </c>
      <c r="Z30" s="1">
        <v>15</v>
      </c>
      <c r="AA30" s="1">
        <v>34</v>
      </c>
      <c r="AB30" s="217" t="str">
        <f t="shared" si="12"/>
        <v>l</v>
      </c>
      <c r="AC30" s="124" t="s">
        <v>102</v>
      </c>
      <c r="AD30" s="124" t="s">
        <v>0</v>
      </c>
      <c r="AE30" s="124" t="s">
        <v>176</v>
      </c>
      <c r="AF30" s="217"/>
      <c r="AG30" s="1">
        <v>1987</v>
      </c>
      <c r="AH30" s="1">
        <v>7</v>
      </c>
      <c r="AI30" s="1">
        <v>41</v>
      </c>
      <c r="AJ30" s="217" t="str">
        <f t="shared" si="14"/>
        <v>l</v>
      </c>
      <c r="AK30" s="124" t="s">
        <v>110</v>
      </c>
      <c r="AL30" s="124" t="s">
        <v>111</v>
      </c>
      <c r="AM30" s="124" t="s">
        <v>112</v>
      </c>
      <c r="AN30" s="217"/>
      <c r="AO30" s="1" t="s">
        <v>102</v>
      </c>
      <c r="AP30" s="1" t="s">
        <v>0</v>
      </c>
      <c r="AQ30" s="1" t="s">
        <v>64</v>
      </c>
      <c r="AR30" s="217"/>
      <c r="AS30" s="124">
        <v>1995</v>
      </c>
      <c r="AT30" s="124">
        <v>47</v>
      </c>
      <c r="AU30" s="124">
        <v>6</v>
      </c>
      <c r="AV30" s="217" t="str">
        <f t="shared" si="4"/>
        <v>w</v>
      </c>
      <c r="AW30" s="1">
        <v>1961</v>
      </c>
      <c r="AX30" s="1">
        <v>32</v>
      </c>
      <c r="AY30" s="1">
        <v>6</v>
      </c>
      <c r="AZ30" s="217" t="str">
        <f t="shared" si="18"/>
        <v>w</v>
      </c>
      <c r="BA30" s="3">
        <v>1988</v>
      </c>
      <c r="BB30" s="3">
        <v>21</v>
      </c>
      <c r="BC30" s="3">
        <v>6</v>
      </c>
      <c r="BD30" s="217" t="str">
        <f t="shared" si="5"/>
        <v>w</v>
      </c>
      <c r="BE30" s="1">
        <v>1999</v>
      </c>
      <c r="BF30" s="1">
        <v>25</v>
      </c>
      <c r="BG30" s="1">
        <v>20</v>
      </c>
      <c r="BH30" s="217" t="str">
        <f t="shared" si="6"/>
        <v>w</v>
      </c>
      <c r="BI30" s="124">
        <v>1990</v>
      </c>
      <c r="BJ30" s="124">
        <v>32</v>
      </c>
      <c r="BK30" s="124">
        <v>8</v>
      </c>
      <c r="BL30" s="217" t="str">
        <f t="shared" si="7"/>
        <v>w</v>
      </c>
      <c r="BM30" s="1">
        <v>1941</v>
      </c>
      <c r="BN30" s="1">
        <v>27</v>
      </c>
      <c r="BO30" s="1">
        <v>0</v>
      </c>
      <c r="BP30" s="217" t="str">
        <f t="shared" si="19"/>
        <v>w</v>
      </c>
      <c r="BQ30" s="155">
        <f>COUNTIF(BT32:BT45,"w")</f>
        <v>11</v>
      </c>
      <c r="BR30" s="155">
        <f>COUNTIF(BT32:BT45,"l")</f>
        <v>3</v>
      </c>
      <c r="BS30" s="155">
        <f>COUNTIF(BT32:BT45,"T")</f>
        <v>0</v>
      </c>
      <c r="BT30" s="217"/>
      <c r="BU30" s="1" t="s">
        <v>170</v>
      </c>
      <c r="BV30" s="1">
        <v>13</v>
      </c>
      <c r="BW30" s="1">
        <v>12</v>
      </c>
      <c r="BX30" s="217" t="str">
        <f t="shared" si="9"/>
        <v>w</v>
      </c>
      <c r="BY30" s="124">
        <v>1989</v>
      </c>
      <c r="BZ30" s="124">
        <v>14</v>
      </c>
      <c r="CA30" s="124">
        <v>0</v>
      </c>
      <c r="CB30" s="217" t="str">
        <f t="shared" si="10"/>
        <v>w</v>
      </c>
      <c r="CC30" s="1">
        <v>2006</v>
      </c>
      <c r="CD30" s="1">
        <v>33</v>
      </c>
      <c r="CE30" s="1">
        <v>7</v>
      </c>
      <c r="CF30" s="217" t="str">
        <f t="shared" si="11"/>
        <v>w</v>
      </c>
    </row>
    <row r="31" spans="1:84" s="118" customFormat="1" ht="12.75">
      <c r="A31" s="1">
        <v>1995</v>
      </c>
      <c r="B31" s="1">
        <v>35</v>
      </c>
      <c r="C31" s="1">
        <v>0</v>
      </c>
      <c r="D31" s="217" t="str">
        <f t="shared" si="0"/>
        <v>w</v>
      </c>
      <c r="E31" s="124">
        <v>1959</v>
      </c>
      <c r="F31" s="124">
        <v>6</v>
      </c>
      <c r="G31" s="124">
        <v>26</v>
      </c>
      <c r="H31" s="217" t="str">
        <f t="shared" si="15"/>
        <v>l</v>
      </c>
      <c r="I31" s="1">
        <v>1985</v>
      </c>
      <c r="J31" s="1">
        <v>14</v>
      </c>
      <c r="K31" s="1">
        <v>28</v>
      </c>
      <c r="L31" s="217" t="str">
        <f>IF(J31&gt;K31,"w",IF(J31&lt;79,"l",IF(J31=K31,"t")))</f>
        <v>l</v>
      </c>
      <c r="M31" s="124">
        <v>1946</v>
      </c>
      <c r="N31" s="124">
        <v>24</v>
      </c>
      <c r="O31" s="124">
        <v>12</v>
      </c>
      <c r="P31" s="217" t="str">
        <f t="shared" si="20"/>
        <v>w</v>
      </c>
      <c r="Q31" s="1" t="s">
        <v>20</v>
      </c>
      <c r="R31" s="1">
        <f>SUM(R5:R29)/COUNT(R5:R29)</f>
        <v>24.44</v>
      </c>
      <c r="S31" s="1">
        <f>SUM(S5:S29)/COUNT(S5:S29)</f>
        <v>12.6</v>
      </c>
      <c r="T31" s="217"/>
      <c r="U31" s="126">
        <f>COUNTIF(X33:X33,"w")</f>
        <v>0</v>
      </c>
      <c r="V31" s="126">
        <f>COUNTIF(X33:X33,"l")</f>
        <v>1</v>
      </c>
      <c r="W31" s="126">
        <f>COUNTIF(X33:X33,"T")</f>
        <v>0</v>
      </c>
      <c r="X31" s="217"/>
      <c r="Y31" s="1">
        <v>1991</v>
      </c>
      <c r="Z31" s="1">
        <v>0</v>
      </c>
      <c r="AA31" s="1">
        <v>21</v>
      </c>
      <c r="AB31" s="217" t="str">
        <f t="shared" si="12"/>
        <v>l</v>
      </c>
      <c r="AC31" s="124">
        <v>1994</v>
      </c>
      <c r="AD31" s="124">
        <v>7</v>
      </c>
      <c r="AE31" s="124">
        <v>12</v>
      </c>
      <c r="AF31" s="217" t="str">
        <f>IF(AD31&gt;AE31,"w",IF(AD31&lt;AE31,"l",IF(AD31=AE31,"t")))</f>
        <v>l</v>
      </c>
      <c r="AG31" s="1" t="s">
        <v>180</v>
      </c>
      <c r="AH31" s="1">
        <v>26</v>
      </c>
      <c r="AI31" s="1">
        <v>0</v>
      </c>
      <c r="AJ31" s="217" t="str">
        <f t="shared" si="14"/>
        <v>w</v>
      </c>
      <c r="AK31" s="126">
        <f>COUNTIF(AN33:AN51,"w")</f>
        <v>14</v>
      </c>
      <c r="AL31" s="126">
        <f>COUNTIF(AN33:AN51,"l")</f>
        <v>5</v>
      </c>
      <c r="AM31" s="126">
        <f>COUNTIF(AN33:AN51,"T")</f>
        <v>0</v>
      </c>
      <c r="AN31" s="217"/>
      <c r="AO31" s="1">
        <v>1959</v>
      </c>
      <c r="AP31" s="1">
        <v>13</v>
      </c>
      <c r="AQ31" s="1">
        <v>7</v>
      </c>
      <c r="AR31" s="217" t="str">
        <f aca="true" t="shared" si="21" ref="AR31:AR44">IF(AP31&gt;AQ31,"w",IF(AP31&lt;AQ31,"l",IF(AP31=AQ31,"t")))</f>
        <v>w</v>
      </c>
      <c r="AS31" s="124">
        <v>1996</v>
      </c>
      <c r="AT31" s="124">
        <v>48</v>
      </c>
      <c r="AU31" s="124">
        <v>0</v>
      </c>
      <c r="AV31" s="217" t="str">
        <f t="shared" si="4"/>
        <v>w</v>
      </c>
      <c r="AW31" s="1">
        <v>1962</v>
      </c>
      <c r="AX31" s="1">
        <v>41</v>
      </c>
      <c r="AY31" s="1">
        <v>14</v>
      </c>
      <c r="AZ31" s="217" t="str">
        <f t="shared" si="18"/>
        <v>w</v>
      </c>
      <c r="BA31" s="3" t="s">
        <v>20</v>
      </c>
      <c r="BB31" s="3">
        <v>27.15</v>
      </c>
      <c r="BC31" s="3">
        <v>5.46</v>
      </c>
      <c r="BD31" s="217"/>
      <c r="BE31" s="1">
        <v>2000</v>
      </c>
      <c r="BF31" s="1">
        <v>27</v>
      </c>
      <c r="BG31" s="1">
        <v>6</v>
      </c>
      <c r="BH31" s="217" t="str">
        <f t="shared" si="6"/>
        <v>w</v>
      </c>
      <c r="BI31" s="124">
        <v>1991</v>
      </c>
      <c r="BJ31" s="124">
        <v>38</v>
      </c>
      <c r="BK31" s="124">
        <v>0</v>
      </c>
      <c r="BL31" s="217" t="str">
        <f t="shared" si="7"/>
        <v>w</v>
      </c>
      <c r="BM31" s="1">
        <v>1942</v>
      </c>
      <c r="BN31" s="1">
        <v>74</v>
      </c>
      <c r="BO31" s="1">
        <v>6</v>
      </c>
      <c r="BP31" s="217" t="str">
        <f t="shared" si="19"/>
        <v>w</v>
      </c>
      <c r="BQ31" s="124" t="s">
        <v>102</v>
      </c>
      <c r="BR31" s="124" t="s">
        <v>0</v>
      </c>
      <c r="BS31" s="124" t="s">
        <v>201</v>
      </c>
      <c r="BT31" s="217"/>
      <c r="BU31" s="1">
        <v>1995</v>
      </c>
      <c r="BV31" s="1">
        <v>21</v>
      </c>
      <c r="BW31" s="1">
        <v>7</v>
      </c>
      <c r="BX31" s="217" t="str">
        <f t="shared" si="9"/>
        <v>w</v>
      </c>
      <c r="BY31" s="124">
        <v>1990</v>
      </c>
      <c r="BZ31" s="124">
        <v>41</v>
      </c>
      <c r="CA31" s="124">
        <v>6</v>
      </c>
      <c r="CB31" s="217" t="str">
        <f t="shared" si="10"/>
        <v>w</v>
      </c>
      <c r="CC31" s="1" t="s">
        <v>20</v>
      </c>
      <c r="CD31" s="1">
        <f>AVERAGE(CD5:CD30)</f>
        <v>25</v>
      </c>
      <c r="CE31" s="1">
        <f>AVERAGE(CE5:CE30)</f>
        <v>10.26923076923077</v>
      </c>
      <c r="CF31" s="217"/>
    </row>
    <row r="32" spans="1:84" s="118" customFormat="1" ht="12.75">
      <c r="A32" s="1" t="s">
        <v>171</v>
      </c>
      <c r="B32" s="1">
        <v>38</v>
      </c>
      <c r="C32" s="1">
        <v>0</v>
      </c>
      <c r="D32" s="217" t="str">
        <f t="shared" si="0"/>
        <v>w</v>
      </c>
      <c r="E32" s="124">
        <v>1960</v>
      </c>
      <c r="F32" s="124">
        <v>13</v>
      </c>
      <c r="G32" s="124">
        <v>14</v>
      </c>
      <c r="H32" s="217" t="str">
        <f t="shared" si="15"/>
        <v>l</v>
      </c>
      <c r="I32" s="1" t="s">
        <v>20</v>
      </c>
      <c r="J32" s="1">
        <v>13.25</v>
      </c>
      <c r="K32" s="1">
        <v>22</v>
      </c>
      <c r="L32" s="217"/>
      <c r="M32" s="124" t="s">
        <v>117</v>
      </c>
      <c r="N32" s="124">
        <v>21</v>
      </c>
      <c r="O32" s="124">
        <v>12</v>
      </c>
      <c r="P32" s="217" t="str">
        <f t="shared" si="20"/>
        <v>w</v>
      </c>
      <c r="Q32" s="1" t="s">
        <v>43</v>
      </c>
      <c r="R32" s="1" t="s">
        <v>118</v>
      </c>
      <c r="S32" s="120">
        <v>1</v>
      </c>
      <c r="T32" s="217"/>
      <c r="U32" s="124" t="s">
        <v>102</v>
      </c>
      <c r="V32" s="124" t="s">
        <v>0</v>
      </c>
      <c r="W32" s="124" t="s">
        <v>168</v>
      </c>
      <c r="X32" s="217"/>
      <c r="Y32" s="1">
        <v>1991</v>
      </c>
      <c r="Z32" s="1">
        <v>14</v>
      </c>
      <c r="AA32" s="1">
        <v>7</v>
      </c>
      <c r="AB32" s="217" t="str">
        <f t="shared" si="12"/>
        <v>w</v>
      </c>
      <c r="AC32" s="124" t="s">
        <v>20</v>
      </c>
      <c r="AD32" s="124">
        <v>7</v>
      </c>
      <c r="AE32" s="124">
        <v>12</v>
      </c>
      <c r="AF32" s="217"/>
      <c r="AG32" s="1">
        <v>1988</v>
      </c>
      <c r="AH32" s="1">
        <v>35</v>
      </c>
      <c r="AI32" s="1">
        <v>0</v>
      </c>
      <c r="AJ32" s="217" t="str">
        <f t="shared" si="14"/>
        <v>w</v>
      </c>
      <c r="AK32" s="124" t="s">
        <v>102</v>
      </c>
      <c r="AL32" s="124" t="s">
        <v>0</v>
      </c>
      <c r="AM32" s="124" t="s">
        <v>37</v>
      </c>
      <c r="AN32" s="217"/>
      <c r="AO32" s="1">
        <v>1960</v>
      </c>
      <c r="AP32" s="1">
        <v>13</v>
      </c>
      <c r="AQ32" s="1">
        <v>15</v>
      </c>
      <c r="AR32" s="217" t="str">
        <f t="shared" si="21"/>
        <v>l</v>
      </c>
      <c r="AS32" s="124">
        <v>1997</v>
      </c>
      <c r="AT32" s="124">
        <v>35</v>
      </c>
      <c r="AU32" s="124">
        <v>0</v>
      </c>
      <c r="AV32" s="217" t="str">
        <f t="shared" si="4"/>
        <v>w</v>
      </c>
      <c r="AW32" s="1">
        <v>1979</v>
      </c>
      <c r="AX32" s="1">
        <v>34</v>
      </c>
      <c r="AY32" s="1">
        <v>20</v>
      </c>
      <c r="AZ32" s="217" t="str">
        <f t="shared" si="18"/>
        <v>w</v>
      </c>
      <c r="BA32" s="3" t="s">
        <v>160</v>
      </c>
      <c r="BB32" s="3" t="s">
        <v>118</v>
      </c>
      <c r="BC32" s="129">
        <v>1</v>
      </c>
      <c r="BD32" s="217"/>
      <c r="BE32" s="1">
        <v>2001</v>
      </c>
      <c r="BF32" s="1">
        <v>35</v>
      </c>
      <c r="BG32" s="1">
        <v>41</v>
      </c>
      <c r="BH32" s="217" t="str">
        <f t="shared" si="6"/>
        <v>l</v>
      </c>
      <c r="BI32" s="124">
        <v>1992</v>
      </c>
      <c r="BJ32" s="124">
        <v>14</v>
      </c>
      <c r="BK32" s="124">
        <v>19</v>
      </c>
      <c r="BL32" s="217" t="str">
        <f t="shared" si="7"/>
        <v>l</v>
      </c>
      <c r="BM32" s="1">
        <v>1949</v>
      </c>
      <c r="BN32" s="1">
        <v>38</v>
      </c>
      <c r="BO32" s="1">
        <v>6</v>
      </c>
      <c r="BP32" s="217" t="str">
        <f t="shared" si="19"/>
        <v>w</v>
      </c>
      <c r="BQ32" s="124">
        <v>1980</v>
      </c>
      <c r="BR32" s="124">
        <v>14</v>
      </c>
      <c r="BS32" s="124">
        <v>3</v>
      </c>
      <c r="BT32" s="217" t="str">
        <f aca="true" t="shared" si="22" ref="BT32:BT45">IF(BR32&gt;BS32,"w",IF(BR32&lt;BS32,"l",IF(BR32=BS32,"t")))</f>
        <v>w</v>
      </c>
      <c r="BU32" s="1">
        <v>1999</v>
      </c>
      <c r="BV32" s="1">
        <v>37</v>
      </c>
      <c r="BW32" s="1">
        <v>0</v>
      </c>
      <c r="BX32" s="217" t="str">
        <f t="shared" si="9"/>
        <v>w</v>
      </c>
      <c r="BY32" s="124">
        <v>1991</v>
      </c>
      <c r="BZ32" s="124">
        <v>9</v>
      </c>
      <c r="CA32" s="124">
        <v>14</v>
      </c>
      <c r="CB32" s="217" t="str">
        <f t="shared" si="10"/>
        <v>l</v>
      </c>
      <c r="CC32" s="1"/>
      <c r="CD32" s="1"/>
      <c r="CE32" s="1"/>
      <c r="CF32" s="217"/>
    </row>
    <row r="33" spans="1:84" s="118" customFormat="1" ht="12.75">
      <c r="A33" s="1">
        <v>1996</v>
      </c>
      <c r="B33" s="1">
        <v>23</v>
      </c>
      <c r="C33" s="1">
        <v>0</v>
      </c>
      <c r="D33" s="217" t="str">
        <f t="shared" si="0"/>
        <v>w</v>
      </c>
      <c r="E33" s="124">
        <v>1961</v>
      </c>
      <c r="F33" s="124">
        <v>6</v>
      </c>
      <c r="G33" s="124">
        <v>9</v>
      </c>
      <c r="H33" s="217" t="str">
        <f t="shared" si="15"/>
        <v>l</v>
      </c>
      <c r="I33" s="1" t="s">
        <v>24</v>
      </c>
      <c r="J33" s="1" t="s">
        <v>118</v>
      </c>
      <c r="K33" s="120">
        <v>1</v>
      </c>
      <c r="L33" s="217"/>
      <c r="M33" s="124">
        <v>1947</v>
      </c>
      <c r="N33" s="124">
        <v>19</v>
      </c>
      <c r="O33" s="124">
        <v>0</v>
      </c>
      <c r="P33" s="217" t="str">
        <f t="shared" si="20"/>
        <v>w</v>
      </c>
      <c r="Q33" s="1" t="s">
        <v>110</v>
      </c>
      <c r="R33" s="1" t="s">
        <v>111</v>
      </c>
      <c r="S33" s="1" t="s">
        <v>112</v>
      </c>
      <c r="T33" s="217"/>
      <c r="U33" s="124">
        <v>2001</v>
      </c>
      <c r="V33" s="124">
        <v>3</v>
      </c>
      <c r="W33" s="124">
        <v>17</v>
      </c>
      <c r="X33" s="217" t="str">
        <f>IF(V33&gt;W33,"w",IF(V33&lt;W33,"l",IF(V33=W33,"t")))</f>
        <v>l</v>
      </c>
      <c r="Y33" s="1">
        <v>1993</v>
      </c>
      <c r="Z33" s="1">
        <v>12</v>
      </c>
      <c r="AA33" s="1">
        <v>14</v>
      </c>
      <c r="AB33" s="217" t="str">
        <f t="shared" si="12"/>
        <v>l</v>
      </c>
      <c r="AC33" s="124" t="s">
        <v>17</v>
      </c>
      <c r="AD33" s="124" t="s">
        <v>118</v>
      </c>
      <c r="AE33" s="125">
        <v>1</v>
      </c>
      <c r="AF33" s="217"/>
      <c r="AG33" s="1">
        <v>1989</v>
      </c>
      <c r="AH33" s="1">
        <v>21</v>
      </c>
      <c r="AI33" s="1">
        <v>13</v>
      </c>
      <c r="AJ33" s="217" t="str">
        <f t="shared" si="14"/>
        <v>w</v>
      </c>
      <c r="AK33" s="124">
        <v>1938</v>
      </c>
      <c r="AL33" s="124">
        <v>20</v>
      </c>
      <c r="AM33" s="124">
        <v>6</v>
      </c>
      <c r="AN33" s="217" t="str">
        <f aca="true" t="shared" si="23" ref="AN33:AN51">IF(AL33&gt;AM33,"w",IF(AL33&lt;AM33,"l",IF(AL33=AM33,"t")))</f>
        <v>w</v>
      </c>
      <c r="AO33" s="1">
        <v>1961</v>
      </c>
      <c r="AP33" s="1">
        <v>0</v>
      </c>
      <c r="AQ33" s="1">
        <v>25</v>
      </c>
      <c r="AR33" s="217" t="str">
        <f t="shared" si="21"/>
        <v>l</v>
      </c>
      <c r="AS33" s="124">
        <v>1998</v>
      </c>
      <c r="AT33" s="124">
        <v>6</v>
      </c>
      <c r="AU33" s="124">
        <v>0</v>
      </c>
      <c r="AV33" s="217" t="str">
        <f t="shared" si="4"/>
        <v>w</v>
      </c>
      <c r="AW33" s="1">
        <v>2001</v>
      </c>
      <c r="AX33" s="1">
        <v>37</v>
      </c>
      <c r="AY33" s="1">
        <v>0</v>
      </c>
      <c r="AZ33" s="217" t="str">
        <f t="shared" si="18"/>
        <v>w</v>
      </c>
      <c r="BA33" s="3" t="s">
        <v>110</v>
      </c>
      <c r="BB33" s="3" t="s">
        <v>111</v>
      </c>
      <c r="BC33" s="3" t="s">
        <v>112</v>
      </c>
      <c r="BD33" s="217"/>
      <c r="BE33" s="1" t="s">
        <v>195</v>
      </c>
      <c r="BF33" s="1">
        <v>27</v>
      </c>
      <c r="BG33" s="1">
        <v>20</v>
      </c>
      <c r="BH33" s="217" t="str">
        <f t="shared" si="6"/>
        <v>w</v>
      </c>
      <c r="BI33" s="124">
        <v>1993</v>
      </c>
      <c r="BJ33" s="124">
        <v>15</v>
      </c>
      <c r="BK33" s="124">
        <v>20</v>
      </c>
      <c r="BL33" s="217" t="str">
        <f t="shared" si="7"/>
        <v>l</v>
      </c>
      <c r="BM33" s="1">
        <v>1950</v>
      </c>
      <c r="BN33" s="1">
        <v>44</v>
      </c>
      <c r="BO33" s="1">
        <v>0</v>
      </c>
      <c r="BP33" s="217" t="str">
        <f t="shared" si="19"/>
        <v>w</v>
      </c>
      <c r="BQ33" s="124">
        <v>1981</v>
      </c>
      <c r="BR33" s="124">
        <v>0</v>
      </c>
      <c r="BS33" s="124">
        <v>6</v>
      </c>
      <c r="BT33" s="217" t="str">
        <f t="shared" si="22"/>
        <v>l</v>
      </c>
      <c r="BU33" s="1">
        <v>2003</v>
      </c>
      <c r="BV33" s="1">
        <v>42</v>
      </c>
      <c r="BW33" s="1">
        <v>7</v>
      </c>
      <c r="BX33" s="217" t="str">
        <f t="shared" si="9"/>
        <v>w</v>
      </c>
      <c r="BY33" s="124">
        <v>1992</v>
      </c>
      <c r="BZ33" s="124">
        <v>16</v>
      </c>
      <c r="CA33" s="124">
        <v>0</v>
      </c>
      <c r="CB33" s="217" t="str">
        <f t="shared" si="10"/>
        <v>w</v>
      </c>
      <c r="CC33" s="1"/>
      <c r="CD33" s="1"/>
      <c r="CE33" s="1"/>
      <c r="CF33" s="217"/>
    </row>
    <row r="34" spans="1:84" s="118" customFormat="1" ht="12.75">
      <c r="A34" s="1">
        <v>1997</v>
      </c>
      <c r="B34" s="1">
        <v>28</v>
      </c>
      <c r="C34" s="1">
        <v>0</v>
      </c>
      <c r="D34" s="217" t="str">
        <f t="shared" si="0"/>
        <v>w</v>
      </c>
      <c r="E34" s="124">
        <v>1962</v>
      </c>
      <c r="F34" s="124">
        <v>28</v>
      </c>
      <c r="G34" s="124">
        <v>0</v>
      </c>
      <c r="H34" s="217" t="str">
        <f t="shared" si="15"/>
        <v>w</v>
      </c>
      <c r="I34" s="1" t="s">
        <v>110</v>
      </c>
      <c r="J34" s="1" t="s">
        <v>111</v>
      </c>
      <c r="K34" s="1" t="s">
        <v>112</v>
      </c>
      <c r="L34" s="217"/>
      <c r="M34" s="124">
        <v>1949</v>
      </c>
      <c r="N34" s="124">
        <v>0</v>
      </c>
      <c r="O34" s="124">
        <v>12</v>
      </c>
      <c r="P34" s="217" t="str">
        <f t="shared" si="20"/>
        <v>l</v>
      </c>
      <c r="Q34" s="121">
        <f>COUNTIF(T36:T38,"w")</f>
        <v>3</v>
      </c>
      <c r="R34" s="121">
        <f>COUNTIF(T35:T37,"l")</f>
        <v>0</v>
      </c>
      <c r="S34" s="121">
        <f>COUNTIF(T35:T37,"T")</f>
        <v>0</v>
      </c>
      <c r="T34" s="217"/>
      <c r="U34" s="124" t="s">
        <v>20</v>
      </c>
      <c r="V34" s="124">
        <v>3</v>
      </c>
      <c r="W34" s="124">
        <v>17</v>
      </c>
      <c r="X34" s="217"/>
      <c r="Y34" s="1">
        <v>1994</v>
      </c>
      <c r="Z34" s="1">
        <v>10</v>
      </c>
      <c r="AA34" s="1">
        <v>0</v>
      </c>
      <c r="AB34" s="217" t="str">
        <f t="shared" si="12"/>
        <v>w</v>
      </c>
      <c r="AC34" s="124" t="s">
        <v>110</v>
      </c>
      <c r="AD34" s="124" t="s">
        <v>111</v>
      </c>
      <c r="AE34" s="124" t="s">
        <v>112</v>
      </c>
      <c r="AF34" s="217"/>
      <c r="AG34" s="1">
        <v>1990</v>
      </c>
      <c r="AH34" s="1">
        <v>7</v>
      </c>
      <c r="AI34" s="1">
        <v>0</v>
      </c>
      <c r="AJ34" s="217" t="str">
        <f t="shared" si="14"/>
        <v>w</v>
      </c>
      <c r="AK34" s="124">
        <v>1980</v>
      </c>
      <c r="AL34" s="124">
        <v>23</v>
      </c>
      <c r="AM34" s="124">
        <v>14</v>
      </c>
      <c r="AN34" s="217" t="str">
        <f t="shared" si="23"/>
        <v>w</v>
      </c>
      <c r="AO34" s="1">
        <v>1962</v>
      </c>
      <c r="AP34" s="1">
        <v>27</v>
      </c>
      <c r="AQ34" s="1">
        <v>13</v>
      </c>
      <c r="AR34" s="217" t="str">
        <f t="shared" si="21"/>
        <v>w</v>
      </c>
      <c r="AS34" s="124">
        <v>1999</v>
      </c>
      <c r="AT34" s="124">
        <v>20</v>
      </c>
      <c r="AU34" s="124">
        <v>0</v>
      </c>
      <c r="AV34" s="217" t="str">
        <f t="shared" si="4"/>
        <v>w</v>
      </c>
      <c r="AW34" s="1">
        <v>2002</v>
      </c>
      <c r="AX34" s="1">
        <v>32</v>
      </c>
      <c r="AY34" s="1">
        <v>14</v>
      </c>
      <c r="AZ34" s="217" t="str">
        <f t="shared" si="18"/>
        <v>w</v>
      </c>
      <c r="BA34" s="130">
        <f>COUNTIF(BD36:BD36,"w")</f>
        <v>1</v>
      </c>
      <c r="BB34" s="130">
        <f>COUNTIF(BD36:BD36,"l")</f>
        <v>0</v>
      </c>
      <c r="BC34" s="130">
        <f>COUNTIF(BD36:BD36,"T")</f>
        <v>0</v>
      </c>
      <c r="BD34" s="217"/>
      <c r="BE34" s="1">
        <v>2002</v>
      </c>
      <c r="BF34" s="1">
        <v>49</v>
      </c>
      <c r="BG34" s="1">
        <v>0</v>
      </c>
      <c r="BH34" s="217" t="str">
        <f t="shared" si="6"/>
        <v>w</v>
      </c>
      <c r="BI34" s="124">
        <v>1994</v>
      </c>
      <c r="BJ34" s="124">
        <v>13</v>
      </c>
      <c r="BK34" s="124">
        <v>26</v>
      </c>
      <c r="BL34" s="217" t="str">
        <f t="shared" si="7"/>
        <v>l</v>
      </c>
      <c r="BM34" s="1">
        <v>1951</v>
      </c>
      <c r="BN34" s="1">
        <v>7</v>
      </c>
      <c r="BO34" s="1">
        <v>0</v>
      </c>
      <c r="BP34" s="217" t="str">
        <f t="shared" si="19"/>
        <v>w</v>
      </c>
      <c r="BQ34" s="124">
        <v>1982</v>
      </c>
      <c r="BR34" s="124">
        <v>22</v>
      </c>
      <c r="BS34" s="124">
        <v>7</v>
      </c>
      <c r="BT34" s="217" t="str">
        <f t="shared" si="22"/>
        <v>w</v>
      </c>
      <c r="BU34" s="1">
        <v>2004</v>
      </c>
      <c r="BV34" s="1">
        <v>35</v>
      </c>
      <c r="BW34" s="1">
        <v>0</v>
      </c>
      <c r="BX34" s="217" t="str">
        <f t="shared" si="9"/>
        <v>w</v>
      </c>
      <c r="BY34" s="124">
        <v>1993</v>
      </c>
      <c r="BZ34" s="124">
        <v>43</v>
      </c>
      <c r="CA34" s="124">
        <v>12</v>
      </c>
      <c r="CB34" s="217" t="str">
        <f t="shared" si="10"/>
        <v>w</v>
      </c>
      <c r="CC34" s="1"/>
      <c r="CD34" s="1"/>
      <c r="CE34" s="1"/>
      <c r="CF34" s="217"/>
    </row>
    <row r="35" spans="1:84" s="118" customFormat="1" ht="12.75">
      <c r="A35" s="1">
        <v>1998</v>
      </c>
      <c r="B35" s="1">
        <v>6</v>
      </c>
      <c r="C35" s="1">
        <v>20</v>
      </c>
      <c r="D35" s="217" t="str">
        <f t="shared" si="0"/>
        <v>l</v>
      </c>
      <c r="E35" s="124">
        <v>1963</v>
      </c>
      <c r="F35" s="124">
        <v>28</v>
      </c>
      <c r="G35" s="124">
        <v>7</v>
      </c>
      <c r="H35" s="217" t="str">
        <f t="shared" si="15"/>
        <v>w</v>
      </c>
      <c r="I35" s="121">
        <f>COUNTIF(L37:L38,"w")</f>
        <v>2</v>
      </c>
      <c r="J35" s="121">
        <f>COUNTIF(L37:L38,"l")</f>
        <v>0</v>
      </c>
      <c r="K35" s="121">
        <f>COUNTIF(L37:L38,"T")</f>
        <v>0</v>
      </c>
      <c r="L35" s="217"/>
      <c r="M35" s="124">
        <v>1950</v>
      </c>
      <c r="N35" s="124">
        <v>6</v>
      </c>
      <c r="O35" s="124">
        <v>19</v>
      </c>
      <c r="P35" s="217" t="str">
        <f t="shared" si="20"/>
        <v>l</v>
      </c>
      <c r="Q35" s="1" t="s">
        <v>102</v>
      </c>
      <c r="R35" s="1" t="s">
        <v>0</v>
      </c>
      <c r="S35" s="1" t="s">
        <v>43</v>
      </c>
      <c r="T35" s="217"/>
      <c r="U35" s="124" t="s">
        <v>169</v>
      </c>
      <c r="V35" s="124" t="s">
        <v>118</v>
      </c>
      <c r="W35" s="125">
        <v>1</v>
      </c>
      <c r="X35" s="217"/>
      <c r="Y35" s="1" t="s">
        <v>170</v>
      </c>
      <c r="Z35" s="1">
        <v>9</v>
      </c>
      <c r="AA35" s="1">
        <v>0</v>
      </c>
      <c r="AB35" s="217" t="str">
        <f t="shared" si="12"/>
        <v>w</v>
      </c>
      <c r="AC35" s="126">
        <f>COUNTIF(AF37:AF41,"w")</f>
        <v>5</v>
      </c>
      <c r="AD35" s="126">
        <f>COUNTIF(AF37:AF41,"l")</f>
        <v>0</v>
      </c>
      <c r="AE35" s="126">
        <f>COUNTIF(AF37:AF41,"T")</f>
        <v>0</v>
      </c>
      <c r="AF35" s="217"/>
      <c r="AG35" s="1">
        <v>1991</v>
      </c>
      <c r="AH35" s="1">
        <v>46</v>
      </c>
      <c r="AI35" s="1">
        <v>7</v>
      </c>
      <c r="AJ35" s="217" t="str">
        <f t="shared" si="14"/>
        <v>w</v>
      </c>
      <c r="AK35" s="124">
        <v>1981</v>
      </c>
      <c r="AL35" s="124">
        <v>28</v>
      </c>
      <c r="AM35" s="124">
        <v>14</v>
      </c>
      <c r="AN35" s="217" t="str">
        <f t="shared" si="23"/>
        <v>w</v>
      </c>
      <c r="AO35" s="1">
        <v>1965</v>
      </c>
      <c r="AP35" s="1">
        <v>27</v>
      </c>
      <c r="AQ35" s="1">
        <v>0</v>
      </c>
      <c r="AR35" s="217" t="str">
        <f t="shared" si="21"/>
        <v>w</v>
      </c>
      <c r="AS35" s="124">
        <v>2000</v>
      </c>
      <c r="AT35" s="124">
        <v>14</v>
      </c>
      <c r="AU35" s="124">
        <v>6</v>
      </c>
      <c r="AV35" s="217" t="str">
        <f t="shared" si="4"/>
        <v>w</v>
      </c>
      <c r="AW35" s="1">
        <v>2003</v>
      </c>
      <c r="AX35" s="1">
        <v>63</v>
      </c>
      <c r="AY35" s="1">
        <v>18</v>
      </c>
      <c r="AZ35" s="217" t="str">
        <f t="shared" si="18"/>
        <v>w</v>
      </c>
      <c r="BA35" s="3" t="s">
        <v>102</v>
      </c>
      <c r="BB35" s="3" t="s">
        <v>0</v>
      </c>
      <c r="BC35" s="3" t="s">
        <v>22</v>
      </c>
      <c r="BD35" s="217"/>
      <c r="BE35" s="1">
        <v>2003</v>
      </c>
      <c r="BF35" s="1">
        <v>27</v>
      </c>
      <c r="BG35" s="1">
        <v>12</v>
      </c>
      <c r="BH35" s="217" t="str">
        <f t="shared" si="6"/>
        <v>w</v>
      </c>
      <c r="BI35" s="124">
        <v>1995</v>
      </c>
      <c r="BJ35" s="124">
        <v>27</v>
      </c>
      <c r="BK35" s="124">
        <v>0</v>
      </c>
      <c r="BL35" s="217" t="str">
        <f t="shared" si="7"/>
        <v>w</v>
      </c>
      <c r="BM35" s="1" t="s">
        <v>199</v>
      </c>
      <c r="BN35" s="1">
        <v>0</v>
      </c>
      <c r="BO35" s="1">
        <v>7</v>
      </c>
      <c r="BP35" s="217" t="str">
        <f t="shared" si="19"/>
        <v>l</v>
      </c>
      <c r="BQ35" s="124">
        <v>1983</v>
      </c>
      <c r="BR35" s="124">
        <v>21</v>
      </c>
      <c r="BS35" s="124">
        <v>7</v>
      </c>
      <c r="BT35" s="217" t="str">
        <f t="shared" si="22"/>
        <v>w</v>
      </c>
      <c r="BU35" s="1">
        <v>2007</v>
      </c>
      <c r="BV35" s="1">
        <v>41</v>
      </c>
      <c r="BW35" s="1">
        <v>21</v>
      </c>
      <c r="BX35" s="217" t="str">
        <f t="shared" si="9"/>
        <v>w</v>
      </c>
      <c r="BY35" s="124">
        <v>1994</v>
      </c>
      <c r="BZ35" s="124">
        <v>14</v>
      </c>
      <c r="CA35" s="124">
        <v>0</v>
      </c>
      <c r="CB35" s="217" t="str">
        <f t="shared" si="10"/>
        <v>w</v>
      </c>
      <c r="CC35" s="1"/>
      <c r="CD35" s="1"/>
      <c r="CE35" s="1"/>
      <c r="CF35" s="217"/>
    </row>
    <row r="36" spans="1:84" s="118" customFormat="1" ht="12.75">
      <c r="A36" s="1">
        <v>1999</v>
      </c>
      <c r="B36" s="1">
        <v>32</v>
      </c>
      <c r="C36" s="1">
        <v>12</v>
      </c>
      <c r="D36" s="217" t="str">
        <f t="shared" si="0"/>
        <v>w</v>
      </c>
      <c r="E36" s="124">
        <v>1964</v>
      </c>
      <c r="F36" s="124">
        <v>20</v>
      </c>
      <c r="G36" s="124">
        <v>0</v>
      </c>
      <c r="H36" s="217" t="str">
        <f t="shared" si="15"/>
        <v>w</v>
      </c>
      <c r="I36" s="1" t="s">
        <v>102</v>
      </c>
      <c r="J36" s="1" t="s">
        <v>0</v>
      </c>
      <c r="K36" s="1" t="s">
        <v>24</v>
      </c>
      <c r="L36" s="217"/>
      <c r="M36" s="124">
        <v>1952</v>
      </c>
      <c r="N36" s="124">
        <v>6</v>
      </c>
      <c r="O36" s="124">
        <v>62</v>
      </c>
      <c r="P36" s="217" t="str">
        <f t="shared" si="20"/>
        <v>l</v>
      </c>
      <c r="Q36" s="1">
        <v>1939</v>
      </c>
      <c r="R36" s="1">
        <v>33</v>
      </c>
      <c r="S36" s="1">
        <v>0</v>
      </c>
      <c r="T36" s="217" t="str">
        <f>IF(R36&gt;S36,"w",IF(R36&lt;S36,"l",IF(R36=S36,"t")))</f>
        <v>w</v>
      </c>
      <c r="U36" s="124" t="s">
        <v>110</v>
      </c>
      <c r="V36" s="124" t="s">
        <v>111</v>
      </c>
      <c r="W36" s="124" t="s">
        <v>112</v>
      </c>
      <c r="X36" s="217"/>
      <c r="Y36" s="1">
        <v>1995</v>
      </c>
      <c r="Z36" s="1">
        <v>13</v>
      </c>
      <c r="AA36" s="1">
        <v>31</v>
      </c>
      <c r="AB36" s="217" t="str">
        <f t="shared" si="12"/>
        <v>l</v>
      </c>
      <c r="AC36" s="124" t="s">
        <v>102</v>
      </c>
      <c r="AD36" s="124" t="s">
        <v>0</v>
      </c>
      <c r="AE36" s="124" t="s">
        <v>17</v>
      </c>
      <c r="AF36" s="217"/>
      <c r="AG36" s="1">
        <v>1992</v>
      </c>
      <c r="AH36" s="1">
        <v>31</v>
      </c>
      <c r="AI36" s="1">
        <v>13</v>
      </c>
      <c r="AJ36" s="217" t="str">
        <f t="shared" si="14"/>
        <v>w</v>
      </c>
      <c r="AK36" s="124">
        <v>1982</v>
      </c>
      <c r="AL36" s="124">
        <v>28</v>
      </c>
      <c r="AM36" s="124">
        <v>12</v>
      </c>
      <c r="AN36" s="217" t="str">
        <f t="shared" si="23"/>
        <v>w</v>
      </c>
      <c r="AO36" s="1">
        <v>1966</v>
      </c>
      <c r="AP36" s="1">
        <v>27</v>
      </c>
      <c r="AQ36" s="1">
        <v>0</v>
      </c>
      <c r="AR36" s="217" t="str">
        <f t="shared" si="21"/>
        <v>w</v>
      </c>
      <c r="AS36" s="124" t="s">
        <v>20</v>
      </c>
      <c r="AT36" s="124">
        <v>24.23</v>
      </c>
      <c r="AU36" s="124">
        <v>7.87</v>
      </c>
      <c r="AV36" s="217"/>
      <c r="AW36" s="1">
        <v>2004</v>
      </c>
      <c r="AX36" s="1">
        <v>40</v>
      </c>
      <c r="AY36" s="1">
        <v>30</v>
      </c>
      <c r="AZ36" s="217" t="str">
        <f t="shared" si="18"/>
        <v>w</v>
      </c>
      <c r="BA36" s="3">
        <v>1932</v>
      </c>
      <c r="BB36" s="3">
        <v>13</v>
      </c>
      <c r="BC36" s="3">
        <v>7</v>
      </c>
      <c r="BD36" s="217" t="str">
        <f>IF(BB36&gt;BC36,"w",IF(BB36&lt;BC36,"l",IF(BB36=BC36,"t")))</f>
        <v>w</v>
      </c>
      <c r="BE36" s="1" t="s">
        <v>225</v>
      </c>
      <c r="BF36" s="1">
        <v>49</v>
      </c>
      <c r="BG36" s="1">
        <v>13</v>
      </c>
      <c r="BH36" s="217" t="str">
        <f t="shared" si="6"/>
        <v>w</v>
      </c>
      <c r="BI36" s="124">
        <v>2001</v>
      </c>
      <c r="BJ36" s="124">
        <v>0</v>
      </c>
      <c r="BK36" s="124">
        <v>28</v>
      </c>
      <c r="BL36" s="217" t="str">
        <f t="shared" si="7"/>
        <v>l</v>
      </c>
      <c r="BM36" s="1">
        <v>1953</v>
      </c>
      <c r="BN36" s="1">
        <v>7</v>
      </c>
      <c r="BO36" s="1">
        <v>22</v>
      </c>
      <c r="BP36" s="217" t="str">
        <f t="shared" si="19"/>
        <v>l</v>
      </c>
      <c r="BQ36" s="124">
        <v>1984</v>
      </c>
      <c r="BR36" s="124">
        <v>0</v>
      </c>
      <c r="BS36" s="124">
        <v>20</v>
      </c>
      <c r="BT36" s="217" t="str">
        <f t="shared" si="22"/>
        <v>l</v>
      </c>
      <c r="BU36" s="1">
        <v>2008</v>
      </c>
      <c r="BV36" s="1">
        <v>19</v>
      </c>
      <c r="BW36" s="1">
        <v>29</v>
      </c>
      <c r="BX36" s="217" t="str">
        <f t="shared" si="9"/>
        <v>l</v>
      </c>
      <c r="BY36" s="124">
        <v>1995</v>
      </c>
      <c r="BZ36" s="124">
        <v>34</v>
      </c>
      <c r="CA36" s="124">
        <v>14</v>
      </c>
      <c r="CB36" s="217" t="str">
        <f t="shared" si="10"/>
        <v>w</v>
      </c>
      <c r="CC36" s="1"/>
      <c r="CD36" s="1"/>
      <c r="CE36" s="1"/>
      <c r="CF36" s="217"/>
    </row>
    <row r="37" spans="1:84" s="118" customFormat="1" ht="12.75">
      <c r="A37" s="1">
        <v>2000</v>
      </c>
      <c r="B37" s="1">
        <v>27</v>
      </c>
      <c r="C37" s="1">
        <v>7</v>
      </c>
      <c r="D37" s="217" t="str">
        <f t="shared" si="0"/>
        <v>w</v>
      </c>
      <c r="E37" s="124">
        <v>1965</v>
      </c>
      <c r="F37" s="124">
        <v>13</v>
      </c>
      <c r="G37" s="124">
        <v>0</v>
      </c>
      <c r="H37" s="217" t="str">
        <f t="shared" si="15"/>
        <v>w</v>
      </c>
      <c r="I37" s="1">
        <v>1932</v>
      </c>
      <c r="J37" s="1">
        <v>12</v>
      </c>
      <c r="K37" s="1">
        <v>0</v>
      </c>
      <c r="L37" s="217" t="str">
        <f>IF(J37&gt;K37,"w",IF(J37&lt;79,"l",IF(J37=K37,"t")))</f>
        <v>w</v>
      </c>
      <c r="M37" s="124">
        <v>1953</v>
      </c>
      <c r="N37" s="124">
        <v>0</v>
      </c>
      <c r="O37" s="124">
        <v>19</v>
      </c>
      <c r="P37" s="217" t="str">
        <f t="shared" si="20"/>
        <v>l</v>
      </c>
      <c r="Q37" s="1">
        <v>1940</v>
      </c>
      <c r="R37" s="1">
        <v>26</v>
      </c>
      <c r="S37" s="1">
        <v>0</v>
      </c>
      <c r="T37" s="217" t="str">
        <f>IF(R37&gt;S37,"w",IF(R37&lt;S37,"l",IF(R37=S37,"t")))</f>
        <v>w</v>
      </c>
      <c r="U37" s="126">
        <f>COUNTIF(X39:X39,"w")</f>
        <v>1</v>
      </c>
      <c r="V37" s="126">
        <f>COUNTIF(X39:X39,"l")</f>
        <v>0</v>
      </c>
      <c r="W37" s="126">
        <f>COUNTIF(X39:X39,"T")</f>
        <v>0</v>
      </c>
      <c r="X37" s="217"/>
      <c r="Y37" s="1" t="s">
        <v>171</v>
      </c>
      <c r="Z37" s="1">
        <v>14</v>
      </c>
      <c r="AA37" s="1">
        <v>21</v>
      </c>
      <c r="AB37" s="217" t="str">
        <f t="shared" si="12"/>
        <v>l</v>
      </c>
      <c r="AC37" s="124">
        <v>1931</v>
      </c>
      <c r="AD37" s="124">
        <v>33</v>
      </c>
      <c r="AE37" s="124">
        <v>0</v>
      </c>
      <c r="AF37" s="217" t="str">
        <f>IF(AD37&gt;AE37,"w",IF(AD37&lt;AE37,"l",IF(AD37=AE37,"t")))</f>
        <v>w</v>
      </c>
      <c r="AG37" s="1">
        <v>1993</v>
      </c>
      <c r="AH37" s="1">
        <v>41</v>
      </c>
      <c r="AI37" s="1">
        <v>0</v>
      </c>
      <c r="AJ37" s="217" t="str">
        <f t="shared" si="14"/>
        <v>w</v>
      </c>
      <c r="AK37" s="124">
        <v>1983</v>
      </c>
      <c r="AL37" s="124">
        <v>21</v>
      </c>
      <c r="AM37" s="124">
        <v>0</v>
      </c>
      <c r="AN37" s="217" t="str">
        <f t="shared" si="23"/>
        <v>w</v>
      </c>
      <c r="AO37" s="1">
        <v>1967</v>
      </c>
      <c r="AP37" s="1">
        <v>41</v>
      </c>
      <c r="AQ37" s="1">
        <v>6</v>
      </c>
      <c r="AR37" s="217" t="str">
        <f t="shared" si="21"/>
        <v>w</v>
      </c>
      <c r="AS37" s="124" t="s">
        <v>79</v>
      </c>
      <c r="AT37" s="124" t="s">
        <v>118</v>
      </c>
      <c r="AU37" s="125">
        <v>0</v>
      </c>
      <c r="AV37" s="217"/>
      <c r="AW37" s="1">
        <v>2005</v>
      </c>
      <c r="AX37" s="1">
        <v>28</v>
      </c>
      <c r="AY37" s="1">
        <v>6</v>
      </c>
      <c r="AZ37" s="217" t="str">
        <f t="shared" si="18"/>
        <v>w</v>
      </c>
      <c r="BA37" s="3" t="s">
        <v>20</v>
      </c>
      <c r="BB37" s="3">
        <v>13</v>
      </c>
      <c r="BC37" s="3">
        <v>7</v>
      </c>
      <c r="BD37" s="217"/>
      <c r="BE37" s="1">
        <v>2004</v>
      </c>
      <c r="BF37" s="1">
        <v>21</v>
      </c>
      <c r="BG37" s="1">
        <v>28</v>
      </c>
      <c r="BH37" s="217" t="str">
        <f t="shared" si="6"/>
        <v>l</v>
      </c>
      <c r="BI37" s="124">
        <v>2002</v>
      </c>
      <c r="BJ37" s="124">
        <v>42</v>
      </c>
      <c r="BK37" s="124">
        <v>14</v>
      </c>
      <c r="BL37" s="217" t="str">
        <f t="shared" si="7"/>
        <v>w</v>
      </c>
      <c r="BM37" s="1">
        <v>1954</v>
      </c>
      <c r="BN37" s="1">
        <v>27</v>
      </c>
      <c r="BO37" s="1">
        <v>7</v>
      </c>
      <c r="BP37" s="217" t="str">
        <f t="shared" si="19"/>
        <v>w</v>
      </c>
      <c r="BQ37" s="124">
        <v>1985</v>
      </c>
      <c r="BR37" s="124">
        <v>0</v>
      </c>
      <c r="BS37" s="124">
        <v>7</v>
      </c>
      <c r="BT37" s="217" t="str">
        <f t="shared" si="22"/>
        <v>l</v>
      </c>
      <c r="BU37" s="1">
        <v>2009</v>
      </c>
      <c r="BV37" s="1">
        <v>52</v>
      </c>
      <c r="BW37" s="1">
        <v>27</v>
      </c>
      <c r="BX37" s="217" t="str">
        <f t="shared" si="9"/>
        <v>w</v>
      </c>
      <c r="BY37" s="124">
        <v>1996</v>
      </c>
      <c r="BZ37" s="124">
        <v>38</v>
      </c>
      <c r="CA37" s="124">
        <v>0</v>
      </c>
      <c r="CB37" s="217" t="str">
        <f t="shared" si="10"/>
        <v>w</v>
      </c>
      <c r="CC37" s="1"/>
      <c r="CD37" s="1"/>
      <c r="CE37" s="1"/>
      <c r="CF37" s="217"/>
    </row>
    <row r="38" spans="1:84" s="118" customFormat="1" ht="12.75">
      <c r="A38" s="1">
        <v>2001</v>
      </c>
      <c r="B38" s="1">
        <v>29</v>
      </c>
      <c r="C38" s="1">
        <v>7</v>
      </c>
      <c r="D38" s="217" t="str">
        <f t="shared" si="0"/>
        <v>w</v>
      </c>
      <c r="E38" s="124">
        <v>1966</v>
      </c>
      <c r="F38" s="124">
        <v>7</v>
      </c>
      <c r="G38" s="124">
        <v>14</v>
      </c>
      <c r="H38" s="217" t="str">
        <f t="shared" si="15"/>
        <v>l</v>
      </c>
      <c r="I38" s="1">
        <v>1933</v>
      </c>
      <c r="J38" s="1">
        <v>12</v>
      </c>
      <c r="K38" s="1">
        <v>0</v>
      </c>
      <c r="L38" s="217" t="str">
        <f>IF(J38&gt;K38,"w",IF(J38&lt;79,"l",IF(J38=K38,"t")))</f>
        <v>w</v>
      </c>
      <c r="M38" s="124">
        <v>1954</v>
      </c>
      <c r="N38" s="124">
        <v>0</v>
      </c>
      <c r="O38" s="124">
        <v>21</v>
      </c>
      <c r="P38" s="217" t="str">
        <f t="shared" si="20"/>
        <v>l</v>
      </c>
      <c r="Q38" s="1">
        <v>1941</v>
      </c>
      <c r="R38" s="1">
        <v>38</v>
      </c>
      <c r="S38" s="1">
        <v>0</v>
      </c>
      <c r="T38" s="217" t="str">
        <f>IF(R38&gt;S38,"w",IF(R38&lt;S38,"l",IF(R38=S38,"t")))</f>
        <v>w</v>
      </c>
      <c r="U38" s="124" t="s">
        <v>102</v>
      </c>
      <c r="V38" s="124" t="s">
        <v>0</v>
      </c>
      <c r="W38" s="124" t="s">
        <v>50</v>
      </c>
      <c r="X38" s="217"/>
      <c r="Y38" s="1">
        <v>1996</v>
      </c>
      <c r="Z38" s="1">
        <v>21</v>
      </c>
      <c r="AA38" s="1">
        <v>7</v>
      </c>
      <c r="AB38" s="217" t="str">
        <f t="shared" si="12"/>
        <v>w</v>
      </c>
      <c r="AC38" s="124">
        <v>1965</v>
      </c>
      <c r="AD38" s="124">
        <v>58</v>
      </c>
      <c r="AE38" s="124">
        <v>0</v>
      </c>
      <c r="AF38" s="217" t="str">
        <f>IF(AD38&gt;AE38,"w",IF(AD38&lt;AE38,"l",IF(AD38=AE38,"t")))</f>
        <v>w</v>
      </c>
      <c r="AG38" s="1">
        <v>2007</v>
      </c>
      <c r="AH38" s="1">
        <v>41</v>
      </c>
      <c r="AI38" s="1">
        <v>3</v>
      </c>
      <c r="AJ38" s="217" t="str">
        <f t="shared" si="14"/>
        <v>w</v>
      </c>
      <c r="AK38" s="124">
        <v>1994</v>
      </c>
      <c r="AL38" s="124">
        <v>21</v>
      </c>
      <c r="AM38" s="124">
        <v>23</v>
      </c>
      <c r="AN38" s="217" t="str">
        <f t="shared" si="23"/>
        <v>l</v>
      </c>
      <c r="AO38" s="1">
        <v>1968</v>
      </c>
      <c r="AP38" s="1">
        <v>35</v>
      </c>
      <c r="AQ38" s="1">
        <v>12</v>
      </c>
      <c r="AR38" s="217" t="str">
        <f t="shared" si="21"/>
        <v>w</v>
      </c>
      <c r="AS38" s="124" t="s">
        <v>110</v>
      </c>
      <c r="AT38" s="124" t="s">
        <v>111</v>
      </c>
      <c r="AU38" s="124" t="s">
        <v>112</v>
      </c>
      <c r="AV38" s="217"/>
      <c r="AW38" s="1">
        <v>2006</v>
      </c>
      <c r="AX38" s="1">
        <v>7</v>
      </c>
      <c r="AY38" s="1">
        <v>51</v>
      </c>
      <c r="AZ38" s="217" t="str">
        <f t="shared" si="18"/>
        <v>l</v>
      </c>
      <c r="BA38" s="3" t="s">
        <v>54</v>
      </c>
      <c r="BB38" s="3" t="s">
        <v>174</v>
      </c>
      <c r="BC38" s="129">
        <v>0.8824</v>
      </c>
      <c r="BD38" s="217"/>
      <c r="BE38" s="1" t="s">
        <v>284</v>
      </c>
      <c r="BF38" s="1">
        <v>7</v>
      </c>
      <c r="BG38" s="1">
        <v>13</v>
      </c>
      <c r="BH38" s="217" t="str">
        <f t="shared" si="6"/>
        <v>l</v>
      </c>
      <c r="BI38" s="124">
        <v>2003</v>
      </c>
      <c r="BJ38" s="124">
        <v>24</v>
      </c>
      <c r="BK38" s="124">
        <v>14</v>
      </c>
      <c r="BL38" s="217" t="str">
        <f t="shared" si="7"/>
        <v>w</v>
      </c>
      <c r="BM38" s="1">
        <v>1957</v>
      </c>
      <c r="BN38" s="1">
        <v>34</v>
      </c>
      <c r="BO38" s="1">
        <v>6</v>
      </c>
      <c r="BP38" s="217" t="str">
        <f t="shared" si="19"/>
        <v>w</v>
      </c>
      <c r="BQ38" s="124">
        <v>1986</v>
      </c>
      <c r="BR38" s="124">
        <v>30</v>
      </c>
      <c r="BS38" s="124">
        <v>13</v>
      </c>
      <c r="BT38" s="217" t="str">
        <f t="shared" si="22"/>
        <v>w</v>
      </c>
      <c r="BU38" s="1" t="s">
        <v>20</v>
      </c>
      <c r="BV38" s="1">
        <f>(SUM(BV5:BV36))/COUNTA(BV5:BV37)</f>
        <v>20.515151515151516</v>
      </c>
      <c r="BW38" s="201">
        <f>(SUM(BW5:BW36))/COUNTA(BW5:BW37)</f>
        <v>10.606060606060606</v>
      </c>
      <c r="BX38" s="217"/>
      <c r="BY38" s="124">
        <v>1997</v>
      </c>
      <c r="BZ38" s="124">
        <v>34</v>
      </c>
      <c r="CA38" s="124">
        <v>3</v>
      </c>
      <c r="CB38" s="217" t="str">
        <f t="shared" si="10"/>
        <v>w</v>
      </c>
      <c r="CC38" s="1"/>
      <c r="CD38" s="1"/>
      <c r="CE38" s="1"/>
      <c r="CF38" s="217"/>
    </row>
    <row r="39" spans="1:84" s="118" customFormat="1" ht="12.75">
      <c r="A39" s="1">
        <v>2002</v>
      </c>
      <c r="B39" s="1">
        <v>35</v>
      </c>
      <c r="C39" s="1">
        <v>7</v>
      </c>
      <c r="D39" s="217" t="str">
        <f t="shared" si="0"/>
        <v>w</v>
      </c>
      <c r="E39" s="124">
        <v>1967</v>
      </c>
      <c r="F39" s="124">
        <v>27</v>
      </c>
      <c r="G39" s="124">
        <v>6</v>
      </c>
      <c r="H39" s="217" t="str">
        <f t="shared" si="15"/>
        <v>w</v>
      </c>
      <c r="I39" s="1" t="s">
        <v>20</v>
      </c>
      <c r="J39" s="1">
        <v>12</v>
      </c>
      <c r="K39" s="1">
        <v>0</v>
      </c>
      <c r="L39" s="217"/>
      <c r="M39" s="124">
        <v>1957</v>
      </c>
      <c r="N39" s="124">
        <v>7</v>
      </c>
      <c r="O39" s="124">
        <v>12</v>
      </c>
      <c r="P39" s="217" t="str">
        <f t="shared" si="20"/>
        <v>l</v>
      </c>
      <c r="Q39" s="1" t="s">
        <v>20</v>
      </c>
      <c r="R39" s="1">
        <v>32.33</v>
      </c>
      <c r="S39" s="1">
        <v>0</v>
      </c>
      <c r="T39" s="217"/>
      <c r="U39" s="124">
        <v>1941</v>
      </c>
      <c r="V39" s="124">
        <v>44</v>
      </c>
      <c r="W39" s="124">
        <v>0</v>
      </c>
      <c r="X39" s="217" t="str">
        <f>IF(V39&gt;W39,"w",IF(V39&lt;W39,"l",IF(V39=W39,"t")))</f>
        <v>w</v>
      </c>
      <c r="Y39" s="1">
        <v>1997</v>
      </c>
      <c r="Z39" s="1">
        <v>26</v>
      </c>
      <c r="AA39" s="1">
        <v>20</v>
      </c>
      <c r="AB39" s="217" t="str">
        <f t="shared" si="12"/>
        <v>w</v>
      </c>
      <c r="AC39" s="124">
        <v>1966</v>
      </c>
      <c r="AD39" s="124">
        <v>40</v>
      </c>
      <c r="AE39" s="124">
        <v>0</v>
      </c>
      <c r="AF39" s="217" t="str">
        <f>IF(AD39&gt;AE39,"w",IF(AD39&lt;AE39,"l",IF(AD39=AE39,"t")))</f>
        <v>w</v>
      </c>
      <c r="AG39" s="1">
        <v>2008</v>
      </c>
      <c r="AH39" s="1">
        <v>44</v>
      </c>
      <c r="AI39" s="1">
        <v>0</v>
      </c>
      <c r="AJ39" s="217" t="str">
        <f t="shared" si="14"/>
        <v>w</v>
      </c>
      <c r="AK39" s="124">
        <v>1995</v>
      </c>
      <c r="AL39" s="124">
        <v>13</v>
      </c>
      <c r="AM39" s="124">
        <v>7</v>
      </c>
      <c r="AN39" s="217" t="str">
        <f t="shared" si="23"/>
        <v>w</v>
      </c>
      <c r="AO39" s="1">
        <v>1969</v>
      </c>
      <c r="AP39" s="1">
        <v>44</v>
      </c>
      <c r="AQ39" s="1">
        <v>6</v>
      </c>
      <c r="AR39" s="217" t="str">
        <f t="shared" si="21"/>
        <v>w</v>
      </c>
      <c r="AS39" s="126">
        <f>COUNTIF(AV41:AV42,"w")</f>
        <v>0</v>
      </c>
      <c r="AT39" s="126">
        <f>COUNTIF(AV41:AV42,"l")</f>
        <v>2</v>
      </c>
      <c r="AU39" s="126">
        <f>COUNTIF(AV41:AV42,"T")</f>
        <v>0</v>
      </c>
      <c r="AV39" s="217"/>
      <c r="AW39" s="1">
        <v>2007</v>
      </c>
      <c r="AX39" s="1">
        <v>33</v>
      </c>
      <c r="AY39" s="1">
        <v>7</v>
      </c>
      <c r="AZ39" s="217" t="str">
        <f t="shared" si="18"/>
        <v>w</v>
      </c>
      <c r="BA39" s="3" t="s">
        <v>110</v>
      </c>
      <c r="BB39" s="3" t="s">
        <v>111</v>
      </c>
      <c r="BC39" s="3" t="s">
        <v>112</v>
      </c>
      <c r="BD39" s="217"/>
      <c r="BE39" s="1">
        <v>2005</v>
      </c>
      <c r="BF39" s="1">
        <v>14</v>
      </c>
      <c r="BG39" s="1">
        <v>17</v>
      </c>
      <c r="BH39" s="217" t="str">
        <f t="shared" si="6"/>
        <v>l</v>
      </c>
      <c r="BI39" s="124">
        <v>2004</v>
      </c>
      <c r="BJ39" s="124">
        <v>28</v>
      </c>
      <c r="BK39" s="124">
        <v>21</v>
      </c>
      <c r="BL39" s="217" t="str">
        <f t="shared" si="7"/>
        <v>w</v>
      </c>
      <c r="BM39" s="1">
        <v>1958</v>
      </c>
      <c r="BN39" s="1">
        <v>27</v>
      </c>
      <c r="BO39" s="1">
        <v>7</v>
      </c>
      <c r="BP39" s="217" t="str">
        <f t="shared" si="19"/>
        <v>w</v>
      </c>
      <c r="BQ39" s="124">
        <v>1987</v>
      </c>
      <c r="BR39" s="124">
        <v>25</v>
      </c>
      <c r="BS39" s="124">
        <v>0</v>
      </c>
      <c r="BT39" s="217" t="str">
        <f t="shared" si="22"/>
        <v>w</v>
      </c>
      <c r="BU39" s="1" t="s">
        <v>165</v>
      </c>
      <c r="BV39" s="1" t="s">
        <v>118</v>
      </c>
      <c r="BW39" s="120">
        <v>1</v>
      </c>
      <c r="BX39" s="217"/>
      <c r="BY39" s="124" t="s">
        <v>172</v>
      </c>
      <c r="BZ39" s="124">
        <v>35</v>
      </c>
      <c r="CA39" s="124">
        <v>21</v>
      </c>
      <c r="CB39" s="217" t="str">
        <f t="shared" si="10"/>
        <v>w</v>
      </c>
      <c r="CC39" s="1"/>
      <c r="CD39" s="1"/>
      <c r="CE39" s="1"/>
      <c r="CF39" s="217"/>
    </row>
    <row r="40" spans="1:84" s="118" customFormat="1" ht="12.75">
      <c r="A40" s="1" t="s">
        <v>20</v>
      </c>
      <c r="B40" s="122">
        <f>AVERAGE(B5:B39)</f>
        <v>23.65714285714286</v>
      </c>
      <c r="C40" s="122">
        <f>AVERAGE(C5:C39)</f>
        <v>8.82857142857143</v>
      </c>
      <c r="D40" s="216"/>
      <c r="E40" s="124">
        <v>1968</v>
      </c>
      <c r="F40" s="124">
        <v>6</v>
      </c>
      <c r="G40" s="124">
        <v>6</v>
      </c>
      <c r="H40" s="217" t="str">
        <f t="shared" si="15"/>
        <v>t</v>
      </c>
      <c r="I40" s="1" t="s">
        <v>323</v>
      </c>
      <c r="J40" s="1" t="s">
        <v>118</v>
      </c>
      <c r="K40" s="203">
        <v>1</v>
      </c>
      <c r="L40" s="217"/>
      <c r="M40" s="124">
        <v>1958</v>
      </c>
      <c r="N40" s="124">
        <v>0</v>
      </c>
      <c r="O40" s="124">
        <v>0</v>
      </c>
      <c r="P40" s="217" t="str">
        <f t="shared" si="20"/>
        <v>t</v>
      </c>
      <c r="Q40" s="1" t="s">
        <v>72</v>
      </c>
      <c r="R40" s="1" t="s">
        <v>118</v>
      </c>
      <c r="S40" s="120">
        <v>1</v>
      </c>
      <c r="T40" s="217"/>
      <c r="U40" s="124" t="s">
        <v>20</v>
      </c>
      <c r="V40" s="124">
        <v>44</v>
      </c>
      <c r="W40" s="124">
        <v>0</v>
      </c>
      <c r="X40" s="217"/>
      <c r="Y40" s="1" t="s">
        <v>172</v>
      </c>
      <c r="Z40" s="1">
        <v>23</v>
      </c>
      <c r="AA40" s="1">
        <v>6</v>
      </c>
      <c r="AB40" s="217" t="str">
        <f t="shared" si="12"/>
        <v>w</v>
      </c>
      <c r="AC40" s="124">
        <v>2001</v>
      </c>
      <c r="AD40" s="124">
        <v>49</v>
      </c>
      <c r="AE40" s="124">
        <v>12</v>
      </c>
      <c r="AF40" s="217" t="str">
        <f>IF(AD40&gt;AE40,"w",IF(AD40&lt;AE40,"l",IF(AD40=AE40,"t")))</f>
        <v>w</v>
      </c>
      <c r="AG40" s="1">
        <v>2009</v>
      </c>
      <c r="AH40" s="1">
        <v>61</v>
      </c>
      <c r="AI40" s="1">
        <v>7</v>
      </c>
      <c r="AJ40" s="217" t="str">
        <f t="shared" si="14"/>
        <v>w</v>
      </c>
      <c r="AK40" s="124">
        <v>1996</v>
      </c>
      <c r="AL40" s="124">
        <v>41</v>
      </c>
      <c r="AM40" s="124">
        <v>14</v>
      </c>
      <c r="AN40" s="217" t="str">
        <f t="shared" si="23"/>
        <v>w</v>
      </c>
      <c r="AO40" s="1">
        <v>1970</v>
      </c>
      <c r="AP40" s="1">
        <v>44</v>
      </c>
      <c r="AQ40" s="1">
        <v>0</v>
      </c>
      <c r="AR40" s="217" t="str">
        <f t="shared" si="21"/>
        <v>w</v>
      </c>
      <c r="AS40" s="124" t="s">
        <v>102</v>
      </c>
      <c r="AT40" s="124" t="s">
        <v>0</v>
      </c>
      <c r="AU40" s="124" t="s">
        <v>79</v>
      </c>
      <c r="AV40" s="217"/>
      <c r="AW40" s="1">
        <v>2008</v>
      </c>
      <c r="AX40" s="1">
        <v>13</v>
      </c>
      <c r="AY40" s="1">
        <v>27</v>
      </c>
      <c r="AZ40" s="217" t="str">
        <f t="shared" si="18"/>
        <v>l</v>
      </c>
      <c r="BA40" s="130">
        <f>COUNTIF(BD42:BD60,"w")</f>
        <v>17</v>
      </c>
      <c r="BB40" s="130">
        <f>COUNTIF(BD42:BD60,"l")</f>
        <v>2</v>
      </c>
      <c r="BC40" s="130">
        <f>COUNTIF(BD42:BD60,"T")</f>
        <v>0</v>
      </c>
      <c r="BD40" s="217"/>
      <c r="BE40" s="1">
        <v>2005</v>
      </c>
      <c r="BF40" s="1">
        <v>19</v>
      </c>
      <c r="BG40" s="1">
        <v>47</v>
      </c>
      <c r="BH40" s="217" t="str">
        <f t="shared" si="6"/>
        <v>l</v>
      </c>
      <c r="BI40" s="124">
        <v>2005</v>
      </c>
      <c r="BJ40" s="124">
        <v>0</v>
      </c>
      <c r="BK40" s="124">
        <v>35</v>
      </c>
      <c r="BL40" s="217" t="str">
        <f t="shared" si="7"/>
        <v>l</v>
      </c>
      <c r="BM40" s="1">
        <v>1961</v>
      </c>
      <c r="BN40" s="1">
        <v>33</v>
      </c>
      <c r="BO40" s="1">
        <v>7</v>
      </c>
      <c r="BP40" s="217" t="str">
        <f t="shared" si="19"/>
        <v>w</v>
      </c>
      <c r="BQ40" s="124">
        <v>1988</v>
      </c>
      <c r="BR40" s="124">
        <v>20</v>
      </c>
      <c r="BS40" s="124">
        <v>19</v>
      </c>
      <c r="BT40" s="217" t="str">
        <f t="shared" si="22"/>
        <v>w</v>
      </c>
      <c r="BU40" s="1" t="s">
        <v>110</v>
      </c>
      <c r="BV40" s="1" t="s">
        <v>111</v>
      </c>
      <c r="BW40" s="1" t="s">
        <v>112</v>
      </c>
      <c r="BX40" s="217"/>
      <c r="BY40" s="124">
        <v>1998</v>
      </c>
      <c r="BZ40" s="124">
        <v>41</v>
      </c>
      <c r="CA40" s="124">
        <v>14</v>
      </c>
      <c r="CB40" s="217" t="str">
        <f t="shared" si="10"/>
        <v>w</v>
      </c>
      <c r="CC40" s="1"/>
      <c r="CD40" s="1"/>
      <c r="CE40" s="1"/>
      <c r="CF40" s="217"/>
    </row>
    <row r="41" spans="1:84" s="118" customFormat="1" ht="12.75">
      <c r="A41" s="1"/>
      <c r="B41" s="1"/>
      <c r="C41" s="1"/>
      <c r="D41" s="216"/>
      <c r="E41" s="124">
        <v>1969</v>
      </c>
      <c r="F41" s="124">
        <v>0</v>
      </c>
      <c r="G41" s="124">
        <v>12</v>
      </c>
      <c r="H41" s="217" t="str">
        <f t="shared" si="15"/>
        <v>l</v>
      </c>
      <c r="I41" s="1" t="s">
        <v>110</v>
      </c>
      <c r="J41" s="1" t="s">
        <v>111</v>
      </c>
      <c r="K41" s="1" t="s">
        <v>112</v>
      </c>
      <c r="L41" s="217"/>
      <c r="M41" s="124">
        <v>1963</v>
      </c>
      <c r="N41" s="124">
        <v>13</v>
      </c>
      <c r="O41" s="124">
        <v>0</v>
      </c>
      <c r="P41" s="217" t="str">
        <f t="shared" si="20"/>
        <v>w</v>
      </c>
      <c r="Q41" s="1" t="s">
        <v>110</v>
      </c>
      <c r="R41" s="1" t="s">
        <v>111</v>
      </c>
      <c r="S41" s="1" t="s">
        <v>112</v>
      </c>
      <c r="T41" s="217"/>
      <c r="U41" s="124" t="s">
        <v>99</v>
      </c>
      <c r="V41" s="124" t="s">
        <v>118</v>
      </c>
      <c r="W41" s="125">
        <v>0</v>
      </c>
      <c r="X41" s="217"/>
      <c r="Y41" s="1">
        <v>1998</v>
      </c>
      <c r="Z41" s="1">
        <v>7</v>
      </c>
      <c r="AA41" s="1">
        <v>9</v>
      </c>
      <c r="AB41" s="217" t="str">
        <f t="shared" si="12"/>
        <v>l</v>
      </c>
      <c r="AC41" s="124">
        <v>2003</v>
      </c>
      <c r="AD41" s="124">
        <v>42</v>
      </c>
      <c r="AE41" s="124">
        <v>0</v>
      </c>
      <c r="AF41" s="217" t="str">
        <f>IF(AD41&gt;AE41,"w",IF(AD41&lt;AE41,"l",IF(AD41=AE41,"t")))</f>
        <v>w</v>
      </c>
      <c r="AG41" s="1" t="s">
        <v>20</v>
      </c>
      <c r="AH41" s="122">
        <f>AVERAGE(AH12:AH40)</f>
        <v>36.275862068965516</v>
      </c>
      <c r="AI41" s="122">
        <f>AVERAGE(AI12:AI40)</f>
        <v>8.827586206896552</v>
      </c>
      <c r="AJ41" s="217"/>
      <c r="AK41" s="124">
        <v>1997</v>
      </c>
      <c r="AL41" s="124">
        <v>36</v>
      </c>
      <c r="AM41" s="124">
        <v>0</v>
      </c>
      <c r="AN41" s="217" t="str">
        <f t="shared" si="23"/>
        <v>w</v>
      </c>
      <c r="AO41" s="1">
        <v>1971</v>
      </c>
      <c r="AP41" s="1">
        <v>48</v>
      </c>
      <c r="AQ41" s="1">
        <v>6</v>
      </c>
      <c r="AR41" s="217" t="str">
        <f t="shared" si="21"/>
        <v>w</v>
      </c>
      <c r="AS41" s="124">
        <v>1975</v>
      </c>
      <c r="AT41" s="124">
        <v>19</v>
      </c>
      <c r="AU41" s="124">
        <v>52</v>
      </c>
      <c r="AV41" s="217" t="str">
        <f>IF(AT41&gt;AU41,"w",IF(AT41&lt;AU41,"l",IF(AT41=AU41,"t")))</f>
        <v>l</v>
      </c>
      <c r="AW41" s="1" t="s">
        <v>20</v>
      </c>
      <c r="AX41" s="122">
        <f>AVERAGE(AX22:AX39)</f>
        <v>22.77777777777778</v>
      </c>
      <c r="AY41" s="122">
        <f>AVERAGE(AY22:AY39)</f>
        <v>17</v>
      </c>
      <c r="AZ41" s="217"/>
      <c r="BA41" s="3" t="s">
        <v>102</v>
      </c>
      <c r="BB41" s="3" t="s">
        <v>0</v>
      </c>
      <c r="BC41" s="3" t="s">
        <v>54</v>
      </c>
      <c r="BD41" s="217"/>
      <c r="BE41" s="1">
        <v>2006</v>
      </c>
      <c r="BF41" s="1">
        <v>21</v>
      </c>
      <c r="BG41" s="1">
        <v>39</v>
      </c>
      <c r="BH41" s="217" t="str">
        <f t="shared" si="6"/>
        <v>l</v>
      </c>
      <c r="BI41" s="124">
        <v>2006</v>
      </c>
      <c r="BJ41" s="124">
        <v>14</v>
      </c>
      <c r="BK41" s="124">
        <v>48</v>
      </c>
      <c r="BL41" s="217" t="str">
        <f t="shared" si="7"/>
        <v>l</v>
      </c>
      <c r="BM41" s="1">
        <v>1962</v>
      </c>
      <c r="BN41" s="1">
        <v>33</v>
      </c>
      <c r="BO41" s="1">
        <v>7</v>
      </c>
      <c r="BP41" s="217" t="str">
        <f t="shared" si="19"/>
        <v>w</v>
      </c>
      <c r="BQ41" s="124">
        <v>1989</v>
      </c>
      <c r="BR41" s="124">
        <v>15</v>
      </c>
      <c r="BS41" s="124">
        <v>14</v>
      </c>
      <c r="BT41" s="217" t="str">
        <f t="shared" si="22"/>
        <v>w</v>
      </c>
      <c r="BU41" s="121">
        <f>COUNTIF(BX43:BX43,"w")</f>
        <v>1</v>
      </c>
      <c r="BV41" s="121">
        <f>COUNTIF(BX43:BX43,"l")</f>
        <v>0</v>
      </c>
      <c r="BW41" s="121">
        <f>COUNTIF(BX43:BX43,"T")</f>
        <v>0</v>
      </c>
      <c r="BX41" s="217"/>
      <c r="BY41" s="124">
        <v>1999</v>
      </c>
      <c r="BZ41" s="124">
        <v>40</v>
      </c>
      <c r="CA41" s="124">
        <v>18</v>
      </c>
      <c r="CB41" s="217" t="str">
        <f t="shared" si="10"/>
        <v>w</v>
      </c>
      <c r="CC41" s="1"/>
      <c r="CD41" s="1"/>
      <c r="CE41" s="1"/>
      <c r="CF41" s="217"/>
    </row>
    <row r="42" spans="1:84" s="118" customFormat="1" ht="12.75">
      <c r="A42" s="1"/>
      <c r="B42" s="1"/>
      <c r="C42" s="1"/>
      <c r="D42" s="216"/>
      <c r="E42" s="124">
        <v>1970</v>
      </c>
      <c r="F42" s="124">
        <v>54</v>
      </c>
      <c r="G42" s="124">
        <v>6</v>
      </c>
      <c r="H42" s="217" t="str">
        <f t="shared" si="15"/>
        <v>w</v>
      </c>
      <c r="I42" s="121">
        <f>COUNTIF(L44:L44,"w")</f>
        <v>1</v>
      </c>
      <c r="J42" s="121">
        <f>COUNTIF(M44:M44,"w")</f>
        <v>0</v>
      </c>
      <c r="K42" s="121">
        <f>COUNTIF(N44:N44,"w")</f>
        <v>0</v>
      </c>
      <c r="L42" s="217"/>
      <c r="M42" s="124">
        <v>1964</v>
      </c>
      <c r="N42" s="124">
        <v>19</v>
      </c>
      <c r="O42" s="124">
        <v>13</v>
      </c>
      <c r="P42" s="217" t="str">
        <f t="shared" si="20"/>
        <v>w</v>
      </c>
      <c r="Q42" s="121">
        <f>COUNTIF(T44:T44,"w")</f>
        <v>1</v>
      </c>
      <c r="R42" s="121">
        <f>COUNTIF(T44:T44,"l")</f>
        <v>0</v>
      </c>
      <c r="S42" s="121">
        <f>COUNTIF(T44:T44,"T")</f>
        <v>0</v>
      </c>
      <c r="T42" s="217"/>
      <c r="U42" s="124" t="s">
        <v>110</v>
      </c>
      <c r="V42" s="124" t="s">
        <v>111</v>
      </c>
      <c r="W42" s="124" t="s">
        <v>112</v>
      </c>
      <c r="X42" s="217"/>
      <c r="Y42" s="1">
        <v>1999</v>
      </c>
      <c r="Z42" s="1">
        <v>15</v>
      </c>
      <c r="AA42" s="1">
        <v>13</v>
      </c>
      <c r="AB42" s="217" t="str">
        <f t="shared" si="12"/>
        <v>w</v>
      </c>
      <c r="AC42" s="124" t="s">
        <v>20</v>
      </c>
      <c r="AD42" s="124">
        <v>44.4</v>
      </c>
      <c r="AE42" s="124">
        <v>2.4</v>
      </c>
      <c r="AF42" s="217"/>
      <c r="AG42" s="1" t="s">
        <v>59</v>
      </c>
      <c r="AH42" s="1" t="s">
        <v>118</v>
      </c>
      <c r="AI42" s="120">
        <v>1</v>
      </c>
      <c r="AJ42" s="217"/>
      <c r="AK42" s="124">
        <v>1998</v>
      </c>
      <c r="AL42" s="124">
        <v>9</v>
      </c>
      <c r="AM42" s="124">
        <v>20</v>
      </c>
      <c r="AN42" s="217" t="str">
        <f t="shared" si="23"/>
        <v>l</v>
      </c>
      <c r="AO42" s="1">
        <v>1972</v>
      </c>
      <c r="AP42" s="1">
        <v>56</v>
      </c>
      <c r="AQ42" s="1">
        <v>25</v>
      </c>
      <c r="AR42" s="217" t="str">
        <f t="shared" si="21"/>
        <v>w</v>
      </c>
      <c r="AS42" s="124">
        <v>1988</v>
      </c>
      <c r="AT42" s="124">
        <v>13</v>
      </c>
      <c r="AU42" s="124">
        <v>30</v>
      </c>
      <c r="AV42" s="217" t="str">
        <f>IF(AT42&gt;AU42,"w",IF(AT42&lt;AU42,"l",IF(AT42=AU42,"t")))</f>
        <v>l</v>
      </c>
      <c r="AW42" s="1" t="s">
        <v>75</v>
      </c>
      <c r="AX42" s="1" t="s">
        <v>118</v>
      </c>
      <c r="AY42" s="120">
        <v>0.8947</v>
      </c>
      <c r="AZ42" s="217"/>
      <c r="BA42" s="3">
        <v>1950</v>
      </c>
      <c r="BB42" s="3">
        <v>30</v>
      </c>
      <c r="BC42" s="3">
        <v>6</v>
      </c>
      <c r="BD42" s="217" t="str">
        <f aca="true" t="shared" si="24" ref="BD42:BD60">IF(BB42&gt;BC42,"w",IF(BB42&lt;BC42,"l",IF(BB42=BC42,"t")))</f>
        <v>w</v>
      </c>
      <c r="BE42" s="1">
        <v>2007</v>
      </c>
      <c r="BF42" s="1">
        <v>14</v>
      </c>
      <c r="BG42" s="1">
        <v>38</v>
      </c>
      <c r="BH42" s="217" t="str">
        <f t="shared" si="6"/>
        <v>l</v>
      </c>
      <c r="BI42" s="124">
        <v>2007</v>
      </c>
      <c r="BJ42" s="124">
        <v>0</v>
      </c>
      <c r="BK42" s="124">
        <v>17</v>
      </c>
      <c r="BL42" s="217" t="str">
        <f t="shared" si="7"/>
        <v>l</v>
      </c>
      <c r="BM42" s="1">
        <v>1965</v>
      </c>
      <c r="BN42" s="1">
        <v>52</v>
      </c>
      <c r="BO42" s="1">
        <v>0</v>
      </c>
      <c r="BP42" s="217" t="str">
        <f t="shared" si="19"/>
        <v>w</v>
      </c>
      <c r="BQ42" s="124">
        <v>1990</v>
      </c>
      <c r="BR42" s="124">
        <v>10</v>
      </c>
      <c r="BS42" s="124">
        <v>7</v>
      </c>
      <c r="BT42" s="217" t="str">
        <f t="shared" si="22"/>
        <v>w</v>
      </c>
      <c r="BU42" s="1" t="s">
        <v>102</v>
      </c>
      <c r="BV42" s="1" t="s">
        <v>0</v>
      </c>
      <c r="BW42" s="1" t="s">
        <v>61</v>
      </c>
      <c r="BX42" s="217"/>
      <c r="BY42" s="124">
        <v>2000</v>
      </c>
      <c r="BZ42" s="124">
        <v>41</v>
      </c>
      <c r="CA42" s="124">
        <v>0</v>
      </c>
      <c r="CB42" s="217" t="str">
        <f t="shared" si="10"/>
        <v>w</v>
      </c>
      <c r="CC42" s="1"/>
      <c r="CD42" s="1"/>
      <c r="CE42" s="1"/>
      <c r="CF42" s="217"/>
    </row>
    <row r="43" spans="1:84" s="118" customFormat="1" ht="12.75">
      <c r="A43" s="1"/>
      <c r="B43" s="1"/>
      <c r="C43" s="1"/>
      <c r="D43" s="216"/>
      <c r="E43" s="124">
        <v>1990</v>
      </c>
      <c r="F43" s="124">
        <v>29</v>
      </c>
      <c r="G43" s="124">
        <v>8</v>
      </c>
      <c r="H43" s="217" t="str">
        <f t="shared" si="15"/>
        <v>w</v>
      </c>
      <c r="I43" s="1" t="s">
        <v>102</v>
      </c>
      <c r="J43" s="1" t="s">
        <v>0</v>
      </c>
      <c r="K43" s="1" t="s">
        <v>324</v>
      </c>
      <c r="L43" s="217"/>
      <c r="M43" s="124">
        <v>1965</v>
      </c>
      <c r="N43" s="124">
        <v>27</v>
      </c>
      <c r="O43" s="124">
        <v>0</v>
      </c>
      <c r="P43" s="217" t="str">
        <f t="shared" si="20"/>
        <v>w</v>
      </c>
      <c r="Q43" s="1" t="s">
        <v>102</v>
      </c>
      <c r="R43" s="1" t="s">
        <v>0</v>
      </c>
      <c r="S43" s="1" t="s">
        <v>72</v>
      </c>
      <c r="T43" s="217"/>
      <c r="U43" s="126">
        <f>COUNTIF(X45:X46,"w")</f>
        <v>1</v>
      </c>
      <c r="V43" s="126">
        <f>COUNTIF(X45:X46,"l")</f>
        <v>1</v>
      </c>
      <c r="W43" s="126">
        <f>COUNTIF(X45:X45,"T")</f>
        <v>0</v>
      </c>
      <c r="X43" s="217"/>
      <c r="Y43" s="1">
        <v>2000</v>
      </c>
      <c r="Z43" s="1">
        <v>34</v>
      </c>
      <c r="AA43" s="1">
        <v>14</v>
      </c>
      <c r="AB43" s="217" t="str">
        <f t="shared" si="12"/>
        <v>w</v>
      </c>
      <c r="AC43" s="124" t="s">
        <v>29</v>
      </c>
      <c r="AD43" s="124" t="s">
        <v>118</v>
      </c>
      <c r="AE43" s="125">
        <v>0.9</v>
      </c>
      <c r="AF43" s="217"/>
      <c r="AG43" s="1" t="s">
        <v>110</v>
      </c>
      <c r="AH43" s="1" t="s">
        <v>111</v>
      </c>
      <c r="AI43" s="1" t="s">
        <v>112</v>
      </c>
      <c r="AJ43" s="217"/>
      <c r="AK43" s="124">
        <v>1999</v>
      </c>
      <c r="AL43" s="124">
        <v>20</v>
      </c>
      <c r="AM43" s="124">
        <v>14</v>
      </c>
      <c r="AN43" s="217" t="str">
        <f t="shared" si="23"/>
        <v>w</v>
      </c>
      <c r="AO43" s="1">
        <v>1973</v>
      </c>
      <c r="AP43" s="1">
        <v>64</v>
      </c>
      <c r="AQ43" s="1">
        <v>8</v>
      </c>
      <c r="AR43" s="217" t="str">
        <f t="shared" si="21"/>
        <v>w</v>
      </c>
      <c r="AS43" s="124" t="s">
        <v>20</v>
      </c>
      <c r="AT43" s="124">
        <v>16</v>
      </c>
      <c r="AU43" s="124">
        <v>41</v>
      </c>
      <c r="AV43" s="217"/>
      <c r="AW43" s="1" t="s">
        <v>110</v>
      </c>
      <c r="AX43" s="1" t="s">
        <v>111</v>
      </c>
      <c r="AY43" s="1" t="s">
        <v>112</v>
      </c>
      <c r="AZ43" s="217"/>
      <c r="BA43" s="3">
        <v>1953</v>
      </c>
      <c r="BB43" s="3">
        <v>20</v>
      </c>
      <c r="BC43" s="3">
        <v>6</v>
      </c>
      <c r="BD43" s="217" t="str">
        <f t="shared" si="24"/>
        <v>w</v>
      </c>
      <c r="BE43" s="1">
        <v>2007</v>
      </c>
      <c r="BF43" s="1">
        <v>14</v>
      </c>
      <c r="BG43" s="1">
        <v>6</v>
      </c>
      <c r="BH43" s="217" t="str">
        <f t="shared" si="6"/>
        <v>w</v>
      </c>
      <c r="BI43" s="124">
        <v>2008</v>
      </c>
      <c r="BJ43" s="124">
        <v>27</v>
      </c>
      <c r="BK43" s="124">
        <v>14</v>
      </c>
      <c r="BL43" s="217" t="str">
        <f t="shared" si="7"/>
        <v>w</v>
      </c>
      <c r="BM43" s="1" t="s">
        <v>20</v>
      </c>
      <c r="BN43" s="122">
        <f>AVERAGE(BN25:BN42)</f>
        <v>23.72222222222222</v>
      </c>
      <c r="BO43" s="122">
        <f>AVERAGE(BO25:BO42)</f>
        <v>6.555555555555555</v>
      </c>
      <c r="BP43" s="217"/>
      <c r="BQ43" s="124">
        <v>1991</v>
      </c>
      <c r="BR43" s="124">
        <v>26</v>
      </c>
      <c r="BS43" s="124">
        <v>13</v>
      </c>
      <c r="BT43" s="217" t="str">
        <f t="shared" si="22"/>
        <v>w</v>
      </c>
      <c r="BU43" s="1">
        <v>1957</v>
      </c>
      <c r="BV43" s="1">
        <v>38</v>
      </c>
      <c r="BW43" s="1">
        <v>20</v>
      </c>
      <c r="BX43" s="217" t="str">
        <f>IF(BV43&gt;BW43,"w",IF(BV43&lt;BW43,"l",IF(BV43=BW43,"t")))</f>
        <v>w</v>
      </c>
      <c r="BY43" s="124">
        <v>2005</v>
      </c>
      <c r="BZ43" s="124">
        <v>21</v>
      </c>
      <c r="CA43" s="124">
        <v>19</v>
      </c>
      <c r="CB43" s="217" t="str">
        <f t="shared" si="10"/>
        <v>w</v>
      </c>
      <c r="CC43" s="1"/>
      <c r="CD43" s="1"/>
      <c r="CE43" s="1"/>
      <c r="CF43" s="217"/>
    </row>
    <row r="44" spans="1:84" s="118" customFormat="1" ht="12.75">
      <c r="A44" s="1"/>
      <c r="B44" s="1"/>
      <c r="C44" s="1"/>
      <c r="D44" s="216"/>
      <c r="E44" s="124">
        <v>1991</v>
      </c>
      <c r="F44" s="124">
        <v>36</v>
      </c>
      <c r="G44" s="124">
        <v>20</v>
      </c>
      <c r="H44" s="217" t="str">
        <f t="shared" si="15"/>
        <v>w</v>
      </c>
      <c r="I44" s="1">
        <v>2009</v>
      </c>
      <c r="J44" s="1">
        <v>22</v>
      </c>
      <c r="K44" s="1">
        <v>6</v>
      </c>
      <c r="L44" s="217" t="str">
        <f>IF(J44&gt;K44,"w",IF(J44&lt;79,"l",IF(J44=K44,"t")))</f>
        <v>w</v>
      </c>
      <c r="M44" s="124">
        <v>1966</v>
      </c>
      <c r="N44" s="124">
        <v>21</v>
      </c>
      <c r="O44" s="124">
        <v>6</v>
      </c>
      <c r="P44" s="217" t="str">
        <f t="shared" si="20"/>
        <v>w</v>
      </c>
      <c r="Q44" s="1">
        <v>1970</v>
      </c>
      <c r="R44" s="1">
        <v>16</v>
      </c>
      <c r="S44" s="1">
        <v>8</v>
      </c>
      <c r="T44" s="217" t="str">
        <f>IF(R44&gt;S44,"w",IF(R44&lt;S44,"l",IF(R44=S44,"t")))</f>
        <v>w</v>
      </c>
      <c r="U44" s="124" t="s">
        <v>102</v>
      </c>
      <c r="V44" s="124" t="s">
        <v>0</v>
      </c>
      <c r="W44" s="124" t="s">
        <v>99</v>
      </c>
      <c r="X44" s="217"/>
      <c r="Y44" s="1" t="s">
        <v>173</v>
      </c>
      <c r="Z44" s="1">
        <v>37</v>
      </c>
      <c r="AA44" s="1">
        <v>25</v>
      </c>
      <c r="AB44" s="217" t="str">
        <f t="shared" si="12"/>
        <v>w</v>
      </c>
      <c r="AC44" s="124" t="s">
        <v>110</v>
      </c>
      <c r="AD44" s="124" t="s">
        <v>111</v>
      </c>
      <c r="AE44" s="124" t="s">
        <v>112</v>
      </c>
      <c r="AF44" s="217"/>
      <c r="AG44" s="121">
        <f>COUNTIF(AJ46:AJ51,"w")</f>
        <v>6</v>
      </c>
      <c r="AH44" s="121">
        <f>COUNTIF(AJ46:AJ51,"l")</f>
        <v>0</v>
      </c>
      <c r="AI44" s="121">
        <f>COUNTIF(AJ46:AJ51,"T")</f>
        <v>0</v>
      </c>
      <c r="AJ44" s="217"/>
      <c r="AK44" s="124" t="s">
        <v>188</v>
      </c>
      <c r="AL44" s="124">
        <v>30</v>
      </c>
      <c r="AM44" s="124">
        <v>8</v>
      </c>
      <c r="AN44" s="217" t="str">
        <f t="shared" si="23"/>
        <v>w</v>
      </c>
      <c r="AO44" s="1">
        <v>1974</v>
      </c>
      <c r="AP44" s="1">
        <v>40</v>
      </c>
      <c r="AQ44" s="1">
        <v>6</v>
      </c>
      <c r="AR44" s="217" t="str">
        <f t="shared" si="21"/>
        <v>w</v>
      </c>
      <c r="AS44" s="124" t="s">
        <v>53</v>
      </c>
      <c r="AT44" s="124" t="s">
        <v>118</v>
      </c>
      <c r="AU44" s="125">
        <v>0.6667</v>
      </c>
      <c r="AV44" s="217"/>
      <c r="AW44" s="121">
        <f>COUNTIF(AZ46:AZ64,"w")</f>
        <v>17</v>
      </c>
      <c r="AX44" s="121">
        <f>COUNTIF(AZ46:AZ64,"l")</f>
        <v>2</v>
      </c>
      <c r="AY44" s="121">
        <f>COUNTIF(AZ46:AZ64,"T")</f>
        <v>0</v>
      </c>
      <c r="AZ44" s="217"/>
      <c r="BA44" s="3">
        <v>1954</v>
      </c>
      <c r="BB44" s="3">
        <v>36</v>
      </c>
      <c r="BC44" s="3">
        <v>14</v>
      </c>
      <c r="BD44" s="217" t="str">
        <f t="shared" si="24"/>
        <v>w</v>
      </c>
      <c r="BE44" s="1">
        <v>2008</v>
      </c>
      <c r="BF44" s="1">
        <v>13</v>
      </c>
      <c r="BG44" s="1">
        <v>0</v>
      </c>
      <c r="BH44" s="217" t="str">
        <f t="shared" si="6"/>
        <v>w</v>
      </c>
      <c r="BI44" s="124">
        <v>2009</v>
      </c>
      <c r="BJ44" s="124">
        <v>10</v>
      </c>
      <c r="BK44" s="124">
        <v>7</v>
      </c>
      <c r="BL44" s="217" t="str">
        <f t="shared" si="7"/>
        <v>w</v>
      </c>
      <c r="BM44" s="1" t="s">
        <v>52</v>
      </c>
      <c r="BN44" s="1" t="s">
        <v>118</v>
      </c>
      <c r="BO44" s="120">
        <v>0.65</v>
      </c>
      <c r="BP44" s="217"/>
      <c r="BQ44" s="124">
        <v>1992</v>
      </c>
      <c r="BR44" s="124">
        <v>21</v>
      </c>
      <c r="BS44" s="124">
        <v>14</v>
      </c>
      <c r="BT44" s="217" t="str">
        <f t="shared" si="22"/>
        <v>w</v>
      </c>
      <c r="BU44" s="1" t="s">
        <v>20</v>
      </c>
      <c r="BV44" s="1">
        <v>38</v>
      </c>
      <c r="BW44" s="1">
        <v>20</v>
      </c>
      <c r="BX44" s="217"/>
      <c r="BY44" s="124">
        <v>2006</v>
      </c>
      <c r="BZ44" s="124">
        <v>14</v>
      </c>
      <c r="CA44" s="124">
        <v>17</v>
      </c>
      <c r="CB44" s="217" t="str">
        <f t="shared" si="10"/>
        <v>l</v>
      </c>
      <c r="CC44" s="1"/>
      <c r="CD44" s="1"/>
      <c r="CE44" s="1"/>
      <c r="CF44" s="217"/>
    </row>
    <row r="45" spans="1:84" s="118" customFormat="1" ht="12.75">
      <c r="A45" s="1"/>
      <c r="B45" s="1"/>
      <c r="C45" s="1"/>
      <c r="D45" s="216"/>
      <c r="E45" s="124">
        <v>1992</v>
      </c>
      <c r="F45" s="124">
        <v>26</v>
      </c>
      <c r="G45" s="124">
        <v>16</v>
      </c>
      <c r="H45" s="217" t="str">
        <f t="shared" si="15"/>
        <v>w</v>
      </c>
      <c r="I45" s="1" t="s">
        <v>20</v>
      </c>
      <c r="J45" s="1">
        <v>22</v>
      </c>
      <c r="K45" s="1">
        <v>6</v>
      </c>
      <c r="L45" s="217"/>
      <c r="M45" s="124">
        <v>1967</v>
      </c>
      <c r="N45" s="124">
        <v>27</v>
      </c>
      <c r="O45" s="124">
        <v>7</v>
      </c>
      <c r="P45" s="217" t="str">
        <f t="shared" si="20"/>
        <v>w</v>
      </c>
      <c r="Q45" s="1" t="s">
        <v>20</v>
      </c>
      <c r="R45" s="1">
        <v>16</v>
      </c>
      <c r="S45" s="1">
        <v>8</v>
      </c>
      <c r="T45" s="217"/>
      <c r="U45" s="124">
        <v>2002</v>
      </c>
      <c r="V45" s="124">
        <v>20</v>
      </c>
      <c r="W45" s="124">
        <v>21</v>
      </c>
      <c r="X45" s="217" t="str">
        <f>IF(V45&gt;W45,"w",IF(V45&lt;W45,"l",IF(V45=W45,"t")))</f>
        <v>l</v>
      </c>
      <c r="Y45" s="1" t="s">
        <v>20</v>
      </c>
      <c r="Z45" s="1">
        <v>18.65</v>
      </c>
      <c r="AA45" s="1">
        <v>14.21</v>
      </c>
      <c r="AB45" s="217"/>
      <c r="AC45" s="126">
        <f>COUNTIF(AF47:AF52,"w")</f>
        <v>5</v>
      </c>
      <c r="AD45" s="126">
        <f>COUNTIF(AF47:AF52,"l")</f>
        <v>0</v>
      </c>
      <c r="AE45" s="126">
        <f>COUNTIF(AF47:AF52,"T")</f>
        <v>1</v>
      </c>
      <c r="AF45" s="217"/>
      <c r="AG45" s="1" t="s">
        <v>102</v>
      </c>
      <c r="AH45" s="1" t="s">
        <v>0</v>
      </c>
      <c r="AI45" s="1" t="s">
        <v>59</v>
      </c>
      <c r="AJ45" s="217"/>
      <c r="AK45" s="124">
        <v>2000</v>
      </c>
      <c r="AL45" s="124">
        <v>27</v>
      </c>
      <c r="AM45" s="124">
        <v>13</v>
      </c>
      <c r="AN45" s="217" t="str">
        <f t="shared" si="23"/>
        <v>w</v>
      </c>
      <c r="AO45" s="1" t="s">
        <v>20</v>
      </c>
      <c r="AP45" s="1">
        <v>34.21</v>
      </c>
      <c r="AQ45" s="1">
        <v>9.21</v>
      </c>
      <c r="AR45" s="217"/>
      <c r="AS45" s="124" t="s">
        <v>110</v>
      </c>
      <c r="AT45" s="124" t="s">
        <v>111</v>
      </c>
      <c r="AU45" s="124" t="s">
        <v>112</v>
      </c>
      <c r="AV45" s="217"/>
      <c r="AW45" s="1" t="s">
        <v>102</v>
      </c>
      <c r="AX45" s="1" t="s">
        <v>0</v>
      </c>
      <c r="AY45" s="1" t="s">
        <v>75</v>
      </c>
      <c r="AZ45" s="217"/>
      <c r="BA45" s="3">
        <v>1955</v>
      </c>
      <c r="BB45" s="3">
        <v>32</v>
      </c>
      <c r="BC45" s="3">
        <v>0</v>
      </c>
      <c r="BD45" s="217" t="str">
        <f t="shared" si="24"/>
        <v>w</v>
      </c>
      <c r="BE45" s="1" t="s">
        <v>316</v>
      </c>
      <c r="BF45" s="1">
        <v>28</v>
      </c>
      <c r="BG45" s="1">
        <v>13</v>
      </c>
      <c r="BH45" s="217" t="str">
        <f t="shared" si="6"/>
        <v>w</v>
      </c>
      <c r="BI45" s="124" t="s">
        <v>20</v>
      </c>
      <c r="BJ45" s="128">
        <f>AVERAGE(BJ5:BJ44)</f>
        <v>21.7</v>
      </c>
      <c r="BK45" s="128">
        <f>AVERAGE(BK5:BK44)</f>
        <v>15.4</v>
      </c>
      <c r="BL45" s="217"/>
      <c r="BM45" s="1" t="s">
        <v>110</v>
      </c>
      <c r="BN45" s="1" t="s">
        <v>111</v>
      </c>
      <c r="BO45" s="1" t="s">
        <v>112</v>
      </c>
      <c r="BP45" s="217"/>
      <c r="BQ45" s="124">
        <v>1993</v>
      </c>
      <c r="BR45" s="124">
        <v>20</v>
      </c>
      <c r="BS45" s="124">
        <v>3</v>
      </c>
      <c r="BT45" s="217" t="str">
        <f t="shared" si="22"/>
        <v>w</v>
      </c>
      <c r="BU45" s="1"/>
      <c r="BV45" s="1"/>
      <c r="BW45" s="1"/>
      <c r="BX45" s="217"/>
      <c r="BY45" s="124">
        <v>2007</v>
      </c>
      <c r="BZ45" s="124">
        <v>35</v>
      </c>
      <c r="CA45" s="124">
        <v>0</v>
      </c>
      <c r="CB45" s="217" t="str">
        <f t="shared" si="10"/>
        <v>w</v>
      </c>
      <c r="CC45" s="1"/>
      <c r="CD45" s="1"/>
      <c r="CE45" s="1"/>
      <c r="CF45" s="217"/>
    </row>
    <row r="46" spans="1:84" s="118" customFormat="1" ht="12.75">
      <c r="A46" s="1"/>
      <c r="B46" s="1"/>
      <c r="C46" s="1"/>
      <c r="D46" s="216"/>
      <c r="E46" s="124">
        <v>1993</v>
      </c>
      <c r="F46" s="124">
        <v>21</v>
      </c>
      <c r="G46" s="124">
        <v>26</v>
      </c>
      <c r="H46" s="217" t="str">
        <f t="shared" si="15"/>
        <v>l</v>
      </c>
      <c r="I46" s="1" t="s">
        <v>96</v>
      </c>
      <c r="J46" s="1" t="s">
        <v>118</v>
      </c>
      <c r="K46" s="120">
        <v>1</v>
      </c>
      <c r="L46" s="217"/>
      <c r="M46" s="124">
        <v>1968</v>
      </c>
      <c r="N46" s="124">
        <v>40</v>
      </c>
      <c r="O46" s="124">
        <v>13</v>
      </c>
      <c r="P46" s="217" t="str">
        <f t="shared" si="20"/>
        <v>w</v>
      </c>
      <c r="Q46" s="1" t="s">
        <v>149</v>
      </c>
      <c r="R46" s="1" t="s">
        <v>118</v>
      </c>
      <c r="S46" s="120">
        <v>0.625</v>
      </c>
      <c r="T46" s="217"/>
      <c r="U46" s="124">
        <v>2007</v>
      </c>
      <c r="V46" s="124">
        <v>21</v>
      </c>
      <c r="W46" s="124">
        <v>14</v>
      </c>
      <c r="X46" s="217" t="str">
        <f>IF(V46&gt;W46,"w",IF(V46&lt;W46,"l",IF(V46=W46,"t")))</f>
        <v>w</v>
      </c>
      <c r="Y46" s="1" t="s">
        <v>44</v>
      </c>
      <c r="Z46" s="1" t="s">
        <v>118</v>
      </c>
      <c r="AA46" s="120">
        <v>0.25</v>
      </c>
      <c r="AB46" s="217"/>
      <c r="AC46" s="124" t="s">
        <v>102</v>
      </c>
      <c r="AD46" s="124" t="s">
        <v>0</v>
      </c>
      <c r="AE46" s="124" t="s">
        <v>29</v>
      </c>
      <c r="AF46" s="217"/>
      <c r="AG46" s="1">
        <v>1955</v>
      </c>
      <c r="AH46" s="1">
        <v>34</v>
      </c>
      <c r="AI46" s="1">
        <v>6</v>
      </c>
      <c r="AJ46" s="217" t="str">
        <f aca="true" t="shared" si="25" ref="AJ46:AJ51">IF(AH46&gt;AI46,"w",IF(AH46&lt;AI46,"l",IF(AH46=AI46,"t")))</f>
        <v>w</v>
      </c>
      <c r="AK46" s="124">
        <v>2007</v>
      </c>
      <c r="AL46" s="124">
        <v>13</v>
      </c>
      <c r="AM46" s="124">
        <v>33</v>
      </c>
      <c r="AN46" s="217" t="str">
        <f t="shared" si="23"/>
        <v>l</v>
      </c>
      <c r="AO46" s="1" t="s">
        <v>93</v>
      </c>
      <c r="AP46" s="1" t="s">
        <v>118</v>
      </c>
      <c r="AQ46" s="120">
        <v>1</v>
      </c>
      <c r="AR46" s="217"/>
      <c r="AS46" s="126">
        <f>COUNTIF(AV48:AV50,"w")</f>
        <v>2</v>
      </c>
      <c r="AT46" s="126">
        <f>COUNTIF(AV48:AV50,"l")</f>
        <v>1</v>
      </c>
      <c r="AU46" s="126">
        <f>COUNTIF(AV48:AV50,"T")</f>
        <v>0</v>
      </c>
      <c r="AV46" s="217"/>
      <c r="AW46" s="1">
        <v>1971</v>
      </c>
      <c r="AX46" s="1">
        <v>42</v>
      </c>
      <c r="AY46" s="1">
        <v>14</v>
      </c>
      <c r="AZ46" s="217" t="str">
        <f aca="true" t="shared" si="26" ref="AZ46:AZ64">IF(AX46&gt;AY46,"w",IF(AX46&lt;AY46,"l",IF(AX46=AY46,"t")))</f>
        <v>w</v>
      </c>
      <c r="BA46" s="3">
        <v>1956</v>
      </c>
      <c r="BB46" s="3">
        <v>12</v>
      </c>
      <c r="BC46" s="3">
        <v>26</v>
      </c>
      <c r="BD46" s="217" t="str">
        <f t="shared" si="24"/>
        <v>l</v>
      </c>
      <c r="BE46" s="1">
        <v>2009</v>
      </c>
      <c r="BF46" s="1">
        <v>35</v>
      </c>
      <c r="BG46" s="1">
        <v>7</v>
      </c>
      <c r="BH46" s="217" t="str">
        <f t="shared" si="6"/>
        <v>w</v>
      </c>
      <c r="BI46" s="124" t="s">
        <v>142</v>
      </c>
      <c r="BJ46" s="124" t="s">
        <v>118</v>
      </c>
      <c r="BK46" s="125">
        <v>1</v>
      </c>
      <c r="BL46" s="217"/>
      <c r="BM46" s="121">
        <f>COUNTIF(BP48:BP57,"w")</f>
        <v>6</v>
      </c>
      <c r="BN46" s="121">
        <f>COUNTIF(BP48:BP57,"l")</f>
        <v>3</v>
      </c>
      <c r="BO46" s="121">
        <f>COUNTIF(BP48:BP57,"T")</f>
        <v>1</v>
      </c>
      <c r="BP46" s="217"/>
      <c r="BQ46" s="124" t="s">
        <v>20</v>
      </c>
      <c r="BR46" s="124">
        <v>16</v>
      </c>
      <c r="BS46" s="124">
        <v>9.5</v>
      </c>
      <c r="BT46" s="217"/>
      <c r="BU46" s="1"/>
      <c r="BV46" s="1"/>
      <c r="BW46" s="1"/>
      <c r="BX46" s="217"/>
      <c r="BY46" s="124">
        <v>2008</v>
      </c>
      <c r="BZ46" s="124">
        <v>35</v>
      </c>
      <c r="CA46" s="124">
        <v>21</v>
      </c>
      <c r="CB46" s="217" t="str">
        <f t="shared" si="10"/>
        <v>w</v>
      </c>
      <c r="CC46" s="1"/>
      <c r="CD46" s="1"/>
      <c r="CE46" s="1"/>
      <c r="CF46" s="217"/>
    </row>
    <row r="47" spans="1:84" s="118" customFormat="1" ht="12.75">
      <c r="A47" s="1"/>
      <c r="B47" s="1"/>
      <c r="C47" s="1"/>
      <c r="D47" s="216"/>
      <c r="E47" s="124">
        <v>1994</v>
      </c>
      <c r="F47" s="124">
        <v>0</v>
      </c>
      <c r="G47" s="124">
        <v>14</v>
      </c>
      <c r="H47" s="217" t="str">
        <f t="shared" si="15"/>
        <v>l</v>
      </c>
      <c r="I47" s="1" t="s">
        <v>110</v>
      </c>
      <c r="J47" s="1" t="s">
        <v>111</v>
      </c>
      <c r="K47" s="1" t="s">
        <v>112</v>
      </c>
      <c r="L47" s="217"/>
      <c r="M47" s="124">
        <v>1969</v>
      </c>
      <c r="N47" s="124">
        <v>26</v>
      </c>
      <c r="O47" s="124">
        <v>26</v>
      </c>
      <c r="P47" s="217" t="str">
        <f t="shared" si="20"/>
        <v>t</v>
      </c>
      <c r="Q47" s="1" t="s">
        <v>110</v>
      </c>
      <c r="R47" s="1" t="s">
        <v>150</v>
      </c>
      <c r="S47" s="1" t="s">
        <v>112</v>
      </c>
      <c r="T47" s="217"/>
      <c r="U47" s="124" t="s">
        <v>20</v>
      </c>
      <c r="V47" s="124">
        <f>AVERAGE(V45:V46)</f>
        <v>20.5</v>
      </c>
      <c r="W47" s="124">
        <f>AVERAGE(W45:W46)</f>
        <v>17.5</v>
      </c>
      <c r="X47" s="217"/>
      <c r="Y47" s="1" t="s">
        <v>110</v>
      </c>
      <c r="Z47" s="1" t="s">
        <v>111</v>
      </c>
      <c r="AA47" s="1" t="s">
        <v>112</v>
      </c>
      <c r="AB47" s="217"/>
      <c r="AC47" s="124">
        <v>1932</v>
      </c>
      <c r="AD47" s="124">
        <v>0</v>
      </c>
      <c r="AE47" s="124">
        <v>0</v>
      </c>
      <c r="AF47" s="217" t="str">
        <f aca="true" t="shared" si="27" ref="AF47:AF52">IF(AD47&gt;AE47,"w",IF(AD47&lt;AE47,"l",IF(AD47=AE47,"t")))</f>
        <v>t</v>
      </c>
      <c r="AG47" s="1">
        <v>1956</v>
      </c>
      <c r="AH47" s="1">
        <v>26</v>
      </c>
      <c r="AI47" s="1">
        <v>0</v>
      </c>
      <c r="AJ47" s="217" t="str">
        <f t="shared" si="25"/>
        <v>w</v>
      </c>
      <c r="AK47" s="124" t="s">
        <v>308</v>
      </c>
      <c r="AL47" s="124">
        <v>31</v>
      </c>
      <c r="AM47" s="124">
        <v>22</v>
      </c>
      <c r="AN47" s="217" t="str">
        <f t="shared" si="23"/>
        <v>w</v>
      </c>
      <c r="AO47" s="1" t="s">
        <v>110</v>
      </c>
      <c r="AP47" s="1" t="s">
        <v>111</v>
      </c>
      <c r="AQ47" s="1" t="s">
        <v>112</v>
      </c>
      <c r="AR47" s="217"/>
      <c r="AS47" s="124" t="s">
        <v>102</v>
      </c>
      <c r="AT47" s="124" t="s">
        <v>0</v>
      </c>
      <c r="AU47" s="124" t="s">
        <v>53</v>
      </c>
      <c r="AV47" s="217"/>
      <c r="AW47" s="1">
        <v>1972</v>
      </c>
      <c r="AX47" s="1">
        <v>30</v>
      </c>
      <c r="AY47" s="1">
        <v>6</v>
      </c>
      <c r="AZ47" s="217" t="str">
        <f t="shared" si="26"/>
        <v>w</v>
      </c>
      <c r="BA47" s="3">
        <v>1963</v>
      </c>
      <c r="BB47" s="3">
        <v>41</v>
      </c>
      <c r="BC47" s="3">
        <v>0</v>
      </c>
      <c r="BD47" s="217" t="str">
        <f t="shared" si="24"/>
        <v>w</v>
      </c>
      <c r="BE47" s="1" t="s">
        <v>328</v>
      </c>
      <c r="BF47" s="1">
        <v>33</v>
      </c>
      <c r="BG47" s="1">
        <v>12</v>
      </c>
      <c r="BH47" s="217" t="str">
        <f t="shared" si="6"/>
        <v>w</v>
      </c>
      <c r="BI47" s="124" t="s">
        <v>110</v>
      </c>
      <c r="BJ47" s="124" t="s">
        <v>111</v>
      </c>
      <c r="BK47" s="124" t="s">
        <v>112</v>
      </c>
      <c r="BL47" s="217"/>
      <c r="BM47" s="1" t="s">
        <v>102</v>
      </c>
      <c r="BN47" s="1" t="s">
        <v>0</v>
      </c>
      <c r="BO47" s="1" t="s">
        <v>52</v>
      </c>
      <c r="BP47" s="217"/>
      <c r="BQ47" s="124" t="s">
        <v>322</v>
      </c>
      <c r="BR47" s="124"/>
      <c r="BS47" s="124"/>
      <c r="BT47" s="217"/>
      <c r="BU47" s="1"/>
      <c r="BV47" s="1"/>
      <c r="BW47" s="1"/>
      <c r="BX47" s="217"/>
      <c r="BY47" s="124">
        <v>2009</v>
      </c>
      <c r="BZ47" s="124">
        <v>28</v>
      </c>
      <c r="CA47" s="124">
        <v>21</v>
      </c>
      <c r="CB47" s="217" t="str">
        <f t="shared" si="10"/>
        <v>w</v>
      </c>
      <c r="CC47" s="1"/>
      <c r="CD47" s="1"/>
      <c r="CE47" s="1"/>
      <c r="CF47" s="217"/>
    </row>
    <row r="48" spans="1:84" s="118" customFormat="1" ht="12.75">
      <c r="A48" s="1"/>
      <c r="B48" s="1"/>
      <c r="C48" s="1"/>
      <c r="D48" s="216"/>
      <c r="E48" s="124">
        <v>1995</v>
      </c>
      <c r="F48" s="124">
        <v>21</v>
      </c>
      <c r="G48" s="124">
        <v>18</v>
      </c>
      <c r="H48" s="217" t="str">
        <f t="shared" si="15"/>
        <v>w</v>
      </c>
      <c r="I48" s="121">
        <f>COUNTIF(L50:L50,"w")</f>
        <v>1</v>
      </c>
      <c r="J48" s="121">
        <f>COUNTIF(L50:L50,"l")</f>
        <v>0</v>
      </c>
      <c r="K48" s="121">
        <f>COUNTIF(L50:L50,"T")</f>
        <v>0</v>
      </c>
      <c r="L48" s="217"/>
      <c r="M48" s="124">
        <v>1999</v>
      </c>
      <c r="N48" s="124">
        <v>16</v>
      </c>
      <c r="O48" s="124">
        <v>0</v>
      </c>
      <c r="P48" s="217" t="str">
        <f t="shared" si="20"/>
        <v>w</v>
      </c>
      <c r="Q48" s="121">
        <f>COUNTIF(T50:T61,"w")</f>
        <v>6</v>
      </c>
      <c r="R48" s="121">
        <f>COUNTIF(T50:T61,"l")</f>
        <v>5</v>
      </c>
      <c r="S48" s="121">
        <f>COUNTIF(T50:T61,"T")</f>
        <v>1</v>
      </c>
      <c r="T48" s="217"/>
      <c r="U48" s="124" t="s">
        <v>84</v>
      </c>
      <c r="V48" s="124" t="s">
        <v>118</v>
      </c>
      <c r="W48" s="125">
        <v>0</v>
      </c>
      <c r="X48" s="217"/>
      <c r="Y48" s="121">
        <f>COUNTIF(AB50:AB53,"w")</f>
        <v>1</v>
      </c>
      <c r="Z48" s="121">
        <f>COUNTIF(AB50:AB53,"l")</f>
        <v>3</v>
      </c>
      <c r="AA48" s="121">
        <f>COUNTIF(AB50:AB53,"T")</f>
        <v>0</v>
      </c>
      <c r="AB48" s="217"/>
      <c r="AC48" s="124">
        <v>1939</v>
      </c>
      <c r="AD48" s="124">
        <v>25</v>
      </c>
      <c r="AE48" s="124">
        <v>7</v>
      </c>
      <c r="AF48" s="217" t="str">
        <f t="shared" si="27"/>
        <v>w</v>
      </c>
      <c r="AG48" s="1">
        <v>1957</v>
      </c>
      <c r="AH48" s="1">
        <v>26</v>
      </c>
      <c r="AI48" s="1">
        <v>7</v>
      </c>
      <c r="AJ48" s="217" t="str">
        <f t="shared" si="25"/>
        <v>w</v>
      </c>
      <c r="AK48" s="124">
        <v>2008</v>
      </c>
      <c r="AL48" s="124">
        <v>20</v>
      </c>
      <c r="AM48" s="124">
        <v>7</v>
      </c>
      <c r="AN48" s="217" t="str">
        <f t="shared" si="23"/>
        <v>w</v>
      </c>
      <c r="AO48" s="121">
        <f>COUNTIF(AR50:AR50,"w")</f>
        <v>1</v>
      </c>
      <c r="AP48" s="121">
        <f>COUNTIF(AR50:AR50,"l")</f>
        <v>0</v>
      </c>
      <c r="AQ48" s="121">
        <f>COUNTIF(AR50:AR50,"T")</f>
        <v>0</v>
      </c>
      <c r="AR48" s="217"/>
      <c r="AS48" s="124">
        <v>1948</v>
      </c>
      <c r="AT48" s="124">
        <v>6</v>
      </c>
      <c r="AU48" s="124">
        <v>0</v>
      </c>
      <c r="AV48" s="217" t="str">
        <f>IF(AT48&gt;AU48,"w",IF(AT48&lt;AU48,"l",IF(AT48=AU48,"t")))</f>
        <v>w</v>
      </c>
      <c r="AW48" s="1">
        <v>1973</v>
      </c>
      <c r="AX48" s="1">
        <v>52</v>
      </c>
      <c r="AY48" s="1">
        <v>14</v>
      </c>
      <c r="AZ48" s="217" t="str">
        <f t="shared" si="26"/>
        <v>w</v>
      </c>
      <c r="BA48" s="3">
        <v>1964</v>
      </c>
      <c r="BB48" s="3">
        <v>13</v>
      </c>
      <c r="BC48" s="3">
        <v>14</v>
      </c>
      <c r="BD48" s="217" t="str">
        <f t="shared" si="24"/>
        <v>l</v>
      </c>
      <c r="BE48" s="1" t="s">
        <v>20</v>
      </c>
      <c r="BF48" s="122">
        <f>AVERAGE(BF5:BF47)</f>
        <v>22.813953488372093</v>
      </c>
      <c r="BG48" s="122">
        <f>AVERAGE(BG5:BG47)</f>
        <v>16.674418604651162</v>
      </c>
      <c r="BH48" s="217"/>
      <c r="BI48" s="126">
        <f>COUNTIF(BL50:BL51,"w")</f>
        <v>2</v>
      </c>
      <c r="BJ48" s="126">
        <f>COUNTIF(BL50:BL51,"l")</f>
        <v>0</v>
      </c>
      <c r="BK48" s="126">
        <f>COUNTIF(BL50:BL51,"T")</f>
        <v>0</v>
      </c>
      <c r="BL48" s="217"/>
      <c r="BM48" s="1">
        <v>1946</v>
      </c>
      <c r="BN48" s="1">
        <v>6</v>
      </c>
      <c r="BO48" s="1">
        <v>0</v>
      </c>
      <c r="BP48" s="217" t="str">
        <f aca="true" t="shared" si="28" ref="BP48:BP57">IF(BN48&gt;BO48,"w",IF(BN48&lt;BO48,"l",IF(BN48=BO48,"t")))</f>
        <v>w</v>
      </c>
      <c r="BQ48" s="124" t="s">
        <v>110</v>
      </c>
      <c r="BR48" s="124" t="s">
        <v>111</v>
      </c>
      <c r="BS48" s="124" t="s">
        <v>112</v>
      </c>
      <c r="BT48" s="217"/>
      <c r="BU48" s="1"/>
      <c r="BV48" s="1"/>
      <c r="BW48" s="1"/>
      <c r="BX48" s="217"/>
      <c r="BY48" s="124" t="s">
        <v>20</v>
      </c>
      <c r="BZ48" s="128">
        <f>AVERAGE(BZ5:BZ47)</f>
        <v>24.41860465116279</v>
      </c>
      <c r="CA48" s="128">
        <f>AVERAGE(CA5:CA47)</f>
        <v>9.813953488372093</v>
      </c>
      <c r="CB48" s="217"/>
      <c r="CC48" s="1"/>
      <c r="CD48" s="1"/>
      <c r="CE48" s="1"/>
      <c r="CF48" s="217"/>
    </row>
    <row r="49" spans="1:84" s="118" customFormat="1" ht="12.75">
      <c r="A49" s="1"/>
      <c r="B49" s="1"/>
      <c r="C49" s="1"/>
      <c r="D49" s="216"/>
      <c r="E49" s="124">
        <v>1996</v>
      </c>
      <c r="F49" s="124">
        <v>28</v>
      </c>
      <c r="G49" s="124">
        <v>20</v>
      </c>
      <c r="H49" s="217" t="str">
        <f t="shared" si="15"/>
        <v>w</v>
      </c>
      <c r="I49" s="1" t="s">
        <v>102</v>
      </c>
      <c r="J49" s="1" t="s">
        <v>0</v>
      </c>
      <c r="K49" s="1" t="s">
        <v>96</v>
      </c>
      <c r="L49" s="217"/>
      <c r="M49" s="124">
        <v>2000</v>
      </c>
      <c r="N49" s="124">
        <v>31</v>
      </c>
      <c r="O49" s="124">
        <v>0</v>
      </c>
      <c r="P49" s="217" t="str">
        <f t="shared" si="20"/>
        <v>w</v>
      </c>
      <c r="Q49" s="1" t="s">
        <v>102</v>
      </c>
      <c r="R49" s="1" t="s">
        <v>0</v>
      </c>
      <c r="S49" s="1" t="s">
        <v>15</v>
      </c>
      <c r="T49" s="217"/>
      <c r="U49" s="124" t="s">
        <v>110</v>
      </c>
      <c r="V49" s="124" t="s">
        <v>111</v>
      </c>
      <c r="W49" s="124" t="s">
        <v>112</v>
      </c>
      <c r="X49" s="217"/>
      <c r="Y49" s="1" t="s">
        <v>102</v>
      </c>
      <c r="Z49" s="1" t="s">
        <v>0</v>
      </c>
      <c r="AA49" s="1" t="s">
        <v>44</v>
      </c>
      <c r="AB49" s="217"/>
      <c r="AC49" s="124">
        <v>1940</v>
      </c>
      <c r="AD49" s="124">
        <v>72</v>
      </c>
      <c r="AE49" s="124">
        <v>0</v>
      </c>
      <c r="AF49" s="217" t="str">
        <f t="shared" si="27"/>
        <v>w</v>
      </c>
      <c r="AG49" s="1">
        <v>1958</v>
      </c>
      <c r="AH49" s="1">
        <v>72</v>
      </c>
      <c r="AI49" s="1">
        <v>6</v>
      </c>
      <c r="AJ49" s="217" t="str">
        <f t="shared" si="25"/>
        <v>w</v>
      </c>
      <c r="AK49" s="124" t="s">
        <v>316</v>
      </c>
      <c r="AL49" s="124">
        <v>13</v>
      </c>
      <c r="AM49" s="124">
        <v>19</v>
      </c>
      <c r="AN49" s="217" t="str">
        <f t="shared" si="23"/>
        <v>l</v>
      </c>
      <c r="AO49" s="1" t="s">
        <v>102</v>
      </c>
      <c r="AP49" s="1" t="s">
        <v>0</v>
      </c>
      <c r="AQ49" s="1" t="s">
        <v>93</v>
      </c>
      <c r="AR49" s="217"/>
      <c r="AS49" s="124">
        <v>1949</v>
      </c>
      <c r="AT49" s="124">
        <v>46</v>
      </c>
      <c r="AU49" s="124">
        <v>6</v>
      </c>
      <c r="AV49" s="217" t="str">
        <f>IF(AT49&gt;AU49,"w",IF(AT49&lt;AU49,"l",IF(AT49=AU49,"t")))</f>
        <v>w</v>
      </c>
      <c r="AW49" s="1">
        <v>1974</v>
      </c>
      <c r="AX49" s="1">
        <v>56</v>
      </c>
      <c r="AY49" s="1">
        <v>12</v>
      </c>
      <c r="AZ49" s="217" t="str">
        <f t="shared" si="26"/>
        <v>w</v>
      </c>
      <c r="BA49" s="3">
        <v>1965</v>
      </c>
      <c r="BB49" s="3">
        <v>34</v>
      </c>
      <c r="BC49" s="3">
        <v>0</v>
      </c>
      <c r="BD49" s="217" t="str">
        <f t="shared" si="24"/>
        <v>w</v>
      </c>
      <c r="BE49" s="1" t="s">
        <v>76</v>
      </c>
      <c r="BF49" s="1" t="s">
        <v>118</v>
      </c>
      <c r="BG49" s="120">
        <v>0.625</v>
      </c>
      <c r="BH49" s="218"/>
      <c r="BI49" s="124" t="s">
        <v>102</v>
      </c>
      <c r="BJ49" s="124" t="s">
        <v>196</v>
      </c>
      <c r="BK49" s="124" t="s">
        <v>197</v>
      </c>
      <c r="BL49" s="217"/>
      <c r="BM49" s="1">
        <v>1947</v>
      </c>
      <c r="BN49" s="1">
        <v>31</v>
      </c>
      <c r="BO49" s="1">
        <v>0</v>
      </c>
      <c r="BP49" s="217" t="str">
        <f t="shared" si="28"/>
        <v>w</v>
      </c>
      <c r="BQ49" s="126">
        <f>COUNTIF(BT50:BT50,"w")</f>
        <v>0</v>
      </c>
      <c r="BR49" s="126">
        <f>COUNTIF(BT50:BT50,"l")</f>
        <v>1</v>
      </c>
      <c r="BS49" s="126">
        <f>COUNTIF(BT50:BT50,"t")</f>
        <v>0</v>
      </c>
      <c r="BT49" s="217"/>
      <c r="BU49" s="1"/>
      <c r="BV49" s="1"/>
      <c r="BW49" s="1"/>
      <c r="BX49" s="217"/>
      <c r="BY49" s="124" t="s">
        <v>88</v>
      </c>
      <c r="BZ49" s="124" t="s">
        <v>118</v>
      </c>
      <c r="CA49" s="125">
        <v>1</v>
      </c>
      <c r="CB49" s="217"/>
      <c r="CC49" s="1"/>
      <c r="CD49" s="1"/>
      <c r="CE49" s="1"/>
      <c r="CF49" s="217"/>
    </row>
    <row r="50" spans="1:84" s="118" customFormat="1" ht="12.75">
      <c r="A50" s="1"/>
      <c r="B50" s="1"/>
      <c r="C50" s="1"/>
      <c r="D50" s="216"/>
      <c r="E50" s="124">
        <v>1997</v>
      </c>
      <c r="F50" s="124">
        <v>16</v>
      </c>
      <c r="G50" s="124">
        <v>22</v>
      </c>
      <c r="H50" s="217" t="str">
        <f t="shared" si="15"/>
        <v>l</v>
      </c>
      <c r="I50" s="1">
        <v>1997</v>
      </c>
      <c r="J50" s="1">
        <v>24</v>
      </c>
      <c r="K50" s="1">
        <v>0</v>
      </c>
      <c r="L50" s="217" t="str">
        <f>IF(J50&gt;K50,"w",IF(J50&lt;79,"l",IF(J50=K50,"t")))</f>
        <v>w</v>
      </c>
      <c r="M50" s="124">
        <v>2001</v>
      </c>
      <c r="N50" s="124">
        <v>41</v>
      </c>
      <c r="O50" s="124">
        <v>14</v>
      </c>
      <c r="P50" s="217" t="str">
        <f t="shared" si="20"/>
        <v>w</v>
      </c>
      <c r="Q50" s="1">
        <v>1931</v>
      </c>
      <c r="R50" s="1">
        <v>6</v>
      </c>
      <c r="S50" s="1">
        <v>0</v>
      </c>
      <c r="T50" s="217" t="str">
        <f aca="true" t="shared" si="29" ref="T50:T61">IF(R50&gt;S50,"w",IF(R50&lt;S50,"l",IF(R50=S50,"t")))</f>
        <v>w</v>
      </c>
      <c r="U50" s="126">
        <f>COUNTIF(X52:X52,"w")</f>
        <v>0</v>
      </c>
      <c r="V50" s="126">
        <f>COUNTIF(X52:X52,"l")</f>
        <v>1</v>
      </c>
      <c r="W50" s="126">
        <f>COUNTIF(X52:X52,"T")</f>
        <v>0</v>
      </c>
      <c r="X50" s="217"/>
      <c r="Y50" s="1">
        <v>1939</v>
      </c>
      <c r="Z50" s="1">
        <v>0</v>
      </c>
      <c r="AA50" s="1">
        <v>20</v>
      </c>
      <c r="AB50" s="217" t="str">
        <f>IF(Z50&gt;AA50,"w",IF(Z50&lt;AA50,"l",IF(Z50=AA50,"t")))</f>
        <v>l</v>
      </c>
      <c r="AC50" s="124">
        <v>1942</v>
      </c>
      <c r="AD50" s="124">
        <v>33</v>
      </c>
      <c r="AE50" s="124">
        <v>0</v>
      </c>
      <c r="AF50" s="217" t="str">
        <f t="shared" si="27"/>
        <v>w</v>
      </c>
      <c r="AG50" s="1">
        <v>1961</v>
      </c>
      <c r="AH50" s="1">
        <v>28</v>
      </c>
      <c r="AI50" s="1">
        <v>0</v>
      </c>
      <c r="AJ50" s="217" t="str">
        <f t="shared" si="25"/>
        <v>w</v>
      </c>
      <c r="AK50" s="124">
        <v>2009</v>
      </c>
      <c r="AL50" s="124">
        <v>13</v>
      </c>
      <c r="AM50" s="124">
        <v>7</v>
      </c>
      <c r="AN50" s="217" t="str">
        <f t="shared" si="23"/>
        <v>w</v>
      </c>
      <c r="AO50" s="1">
        <v>1996</v>
      </c>
      <c r="AP50" s="1">
        <v>21</v>
      </c>
      <c r="AQ50" s="1">
        <v>7</v>
      </c>
      <c r="AR50" s="217" t="str">
        <f>IF(AP50&gt;AQ50,"w",IF(AP50&lt;AQ50,"l",IF(AP50=AQ50,"t")))</f>
        <v>w</v>
      </c>
      <c r="AS50" s="124">
        <v>1952</v>
      </c>
      <c r="AT50" s="124">
        <v>0</v>
      </c>
      <c r="AU50" s="124">
        <v>27</v>
      </c>
      <c r="AV50" s="217" t="str">
        <f>IF(AT50&gt;AU50,"w",IF(AT50&lt;AU50,"l",IF(AT50=AU50,"t")))</f>
        <v>l</v>
      </c>
      <c r="AW50" s="1">
        <v>1975</v>
      </c>
      <c r="AX50" s="1">
        <v>42</v>
      </c>
      <c r="AY50" s="1">
        <v>7</v>
      </c>
      <c r="AZ50" s="217" t="str">
        <f t="shared" si="26"/>
        <v>w</v>
      </c>
      <c r="BA50" s="3">
        <v>1966</v>
      </c>
      <c r="BB50" s="3">
        <v>35</v>
      </c>
      <c r="BC50" s="3">
        <v>0</v>
      </c>
      <c r="BD50" s="217" t="str">
        <f t="shared" si="24"/>
        <v>w</v>
      </c>
      <c r="BE50" s="1" t="s">
        <v>110</v>
      </c>
      <c r="BF50" s="1" t="s">
        <v>111</v>
      </c>
      <c r="BG50" s="1" t="s">
        <v>112</v>
      </c>
      <c r="BH50" s="218"/>
      <c r="BI50" s="124">
        <v>1990</v>
      </c>
      <c r="BJ50" s="124">
        <v>21</v>
      </c>
      <c r="BK50" s="124">
        <v>18</v>
      </c>
      <c r="BL50" s="217" t="str">
        <f>IF(BJ50&gt;BK50,"w",IF(BJ50&lt;BK50,"l",IF(BJ50=BK50,"t")))</f>
        <v>w</v>
      </c>
      <c r="BM50" s="1">
        <v>1949</v>
      </c>
      <c r="BN50" s="1">
        <v>6</v>
      </c>
      <c r="BO50" s="1">
        <v>0</v>
      </c>
      <c r="BP50" s="217" t="str">
        <f t="shared" si="28"/>
        <v>w</v>
      </c>
      <c r="BQ50" s="124">
        <v>2009</v>
      </c>
      <c r="BR50" s="124">
        <v>14</v>
      </c>
      <c r="BS50" s="124">
        <v>41</v>
      </c>
      <c r="BT50" s="217" t="str">
        <f>IF(BR50&gt;BS50,"w",IF(BR50&lt;BS50,"l",IF(BR50=BS50,"t")))</f>
        <v>l</v>
      </c>
      <c r="BU50" s="1"/>
      <c r="BV50" s="1"/>
      <c r="BW50" s="1"/>
      <c r="BX50" s="217"/>
      <c r="BY50" s="124" t="s">
        <v>110</v>
      </c>
      <c r="BZ50" s="124" t="s">
        <v>111</v>
      </c>
      <c r="CA50" s="124" t="s">
        <v>112</v>
      </c>
      <c r="CB50" s="217"/>
      <c r="CC50" s="1"/>
      <c r="CD50" s="1"/>
      <c r="CE50" s="1"/>
      <c r="CF50" s="217"/>
    </row>
    <row r="51" spans="1:84" s="118" customFormat="1" ht="12.75">
      <c r="A51" s="1"/>
      <c r="B51" s="1"/>
      <c r="C51" s="1"/>
      <c r="D51" s="216"/>
      <c r="E51" s="124">
        <v>1998</v>
      </c>
      <c r="F51" s="124">
        <v>33</v>
      </c>
      <c r="G51" s="124">
        <v>9</v>
      </c>
      <c r="H51" s="217" t="str">
        <f t="shared" si="15"/>
        <v>w</v>
      </c>
      <c r="I51" s="1" t="s">
        <v>20</v>
      </c>
      <c r="J51" s="1">
        <v>24</v>
      </c>
      <c r="K51" s="1">
        <v>0</v>
      </c>
      <c r="L51" s="217"/>
      <c r="M51" s="124">
        <v>2002</v>
      </c>
      <c r="N51" s="124">
        <v>49</v>
      </c>
      <c r="O51" s="124">
        <v>0</v>
      </c>
      <c r="P51" s="217" t="str">
        <f t="shared" si="20"/>
        <v>w</v>
      </c>
      <c r="Q51" s="1">
        <v>1934</v>
      </c>
      <c r="R51" s="1">
        <v>0</v>
      </c>
      <c r="S51" s="1">
        <v>28</v>
      </c>
      <c r="T51" s="217" t="str">
        <f t="shared" si="29"/>
        <v>l</v>
      </c>
      <c r="U51" s="124" t="s">
        <v>102</v>
      </c>
      <c r="V51" s="124" t="s">
        <v>0</v>
      </c>
      <c r="W51" s="124" t="s">
        <v>84</v>
      </c>
      <c r="X51" s="217"/>
      <c r="Y51" s="1">
        <v>1940</v>
      </c>
      <c r="Z51" s="1">
        <v>6</v>
      </c>
      <c r="AA51" s="1">
        <v>0</v>
      </c>
      <c r="AB51" s="217" t="str">
        <f>IF(Z51&gt;AA51,"w",IF(Z51&lt;AA51,"l",IF(Z51=AA51,"t")))</f>
        <v>w</v>
      </c>
      <c r="AC51" s="124">
        <v>2002</v>
      </c>
      <c r="AD51" s="124">
        <v>21</v>
      </c>
      <c r="AE51" s="124">
        <v>6</v>
      </c>
      <c r="AF51" s="217" t="str">
        <f t="shared" si="27"/>
        <v>w</v>
      </c>
      <c r="AG51" s="1">
        <v>1962</v>
      </c>
      <c r="AH51" s="1">
        <v>46</v>
      </c>
      <c r="AI51" s="1">
        <v>27</v>
      </c>
      <c r="AJ51" s="217" t="str">
        <f t="shared" si="25"/>
        <v>w</v>
      </c>
      <c r="AK51" s="124" t="s">
        <v>328</v>
      </c>
      <c r="AL51" s="124">
        <v>12</v>
      </c>
      <c r="AM51" s="124">
        <v>21</v>
      </c>
      <c r="AN51" s="217" t="str">
        <f t="shared" si="23"/>
        <v>l</v>
      </c>
      <c r="AO51" s="1" t="s">
        <v>20</v>
      </c>
      <c r="AP51" s="1">
        <v>21</v>
      </c>
      <c r="AQ51" s="1">
        <v>7</v>
      </c>
      <c r="AR51" s="217"/>
      <c r="AS51" s="124" t="s">
        <v>20</v>
      </c>
      <c r="AT51" s="124">
        <v>17.33</v>
      </c>
      <c r="AU51" s="124">
        <v>11</v>
      </c>
      <c r="AV51" s="217"/>
      <c r="AW51" s="1">
        <v>1976</v>
      </c>
      <c r="AX51" s="1">
        <v>72</v>
      </c>
      <c r="AY51" s="1">
        <v>0</v>
      </c>
      <c r="AZ51" s="217" t="str">
        <f t="shared" si="26"/>
        <v>w</v>
      </c>
      <c r="BA51" s="3">
        <v>1986</v>
      </c>
      <c r="BB51" s="3">
        <v>16</v>
      </c>
      <c r="BC51" s="3">
        <v>8</v>
      </c>
      <c r="BD51" s="217" t="str">
        <f t="shared" si="24"/>
        <v>w</v>
      </c>
      <c r="BE51" s="121">
        <f>COUNTIF(BH53:BH60,"w")</f>
        <v>5</v>
      </c>
      <c r="BF51" s="121">
        <f>COUNTIF(BH53:BH60,"l")</f>
        <v>3</v>
      </c>
      <c r="BG51" s="121">
        <f>COUNTIF(BH53:BH60,"T")</f>
        <v>0</v>
      </c>
      <c r="BH51" s="218"/>
      <c r="BI51" s="124">
        <v>1991</v>
      </c>
      <c r="BJ51" s="124">
        <v>18</v>
      </c>
      <c r="BK51" s="124">
        <v>0</v>
      </c>
      <c r="BL51" s="217" t="str">
        <f>IF(BJ51&gt;BK51,"w",IF(BJ51&lt;BK51,"l",IF(BJ51=BK51,"t")))</f>
        <v>w</v>
      </c>
      <c r="BM51" s="1">
        <v>1950</v>
      </c>
      <c r="BN51" s="1">
        <v>26</v>
      </c>
      <c r="BO51" s="1">
        <v>27</v>
      </c>
      <c r="BP51" s="217" t="str">
        <f t="shared" si="28"/>
        <v>l</v>
      </c>
      <c r="BQ51" s="124" t="s">
        <v>20</v>
      </c>
      <c r="BR51" s="124">
        <f>BR50</f>
        <v>14</v>
      </c>
      <c r="BS51" s="124">
        <f>BS50</f>
        <v>41</v>
      </c>
      <c r="BT51" s="217"/>
      <c r="BU51" s="1"/>
      <c r="BV51" s="1"/>
      <c r="BW51" s="1"/>
      <c r="BX51" s="217"/>
      <c r="BY51" s="126">
        <f>COUNTIF(CB53:CB53,"w")</f>
        <v>1</v>
      </c>
      <c r="BZ51" s="126">
        <f>COUNTIF(CB53:CB53,"l")</f>
        <v>0</v>
      </c>
      <c r="CA51" s="126">
        <f>COUNTIF(CB53:CB53,"T")</f>
        <v>0</v>
      </c>
      <c r="CB51" s="217"/>
      <c r="CC51" s="1"/>
      <c r="CD51" s="1"/>
      <c r="CE51" s="1"/>
      <c r="CF51" s="217"/>
    </row>
    <row r="52" spans="1:84" s="118" customFormat="1" ht="12.75">
      <c r="A52" s="1"/>
      <c r="B52" s="1"/>
      <c r="C52" s="1"/>
      <c r="D52" s="216"/>
      <c r="E52" s="124">
        <v>2001</v>
      </c>
      <c r="F52" s="124">
        <v>17</v>
      </c>
      <c r="G52" s="124">
        <v>8</v>
      </c>
      <c r="H52" s="217" t="str">
        <f t="shared" si="15"/>
        <v>w</v>
      </c>
      <c r="I52" s="1" t="s">
        <v>94</v>
      </c>
      <c r="J52" s="1" t="s">
        <v>118</v>
      </c>
      <c r="K52" s="120">
        <v>0</v>
      </c>
      <c r="L52" s="217"/>
      <c r="M52" s="124">
        <v>2003</v>
      </c>
      <c r="N52" s="124">
        <v>31</v>
      </c>
      <c r="O52" s="124">
        <v>0</v>
      </c>
      <c r="P52" s="217" t="str">
        <f t="shared" si="20"/>
        <v>w</v>
      </c>
      <c r="Q52" s="1">
        <v>1938</v>
      </c>
      <c r="R52" s="1">
        <v>2</v>
      </c>
      <c r="S52" s="1">
        <v>9</v>
      </c>
      <c r="T52" s="217" t="str">
        <f t="shared" si="29"/>
        <v>l</v>
      </c>
      <c r="U52" s="124">
        <v>1982</v>
      </c>
      <c r="V52" s="124">
        <v>12</v>
      </c>
      <c r="W52" s="124">
        <v>15</v>
      </c>
      <c r="X52" s="217" t="str">
        <f>IF(V52&gt;W52,"w",IF(V52&lt;W52,"l",IF(V52=W52,"t")))</f>
        <v>l</v>
      </c>
      <c r="Y52" s="1">
        <v>1941</v>
      </c>
      <c r="Z52" s="1">
        <v>2</v>
      </c>
      <c r="AA52" s="1">
        <v>20</v>
      </c>
      <c r="AB52" s="217" t="str">
        <f>IF(Z52&gt;AA52,"w",IF(Z52&lt;AA52,"l",IF(Z52=AA52,"t")))</f>
        <v>l</v>
      </c>
      <c r="AC52" s="124">
        <v>2004</v>
      </c>
      <c r="AD52" s="124">
        <v>23</v>
      </c>
      <c r="AE52" s="124">
        <v>21</v>
      </c>
      <c r="AF52" s="217" t="str">
        <f t="shared" si="27"/>
        <v>w</v>
      </c>
      <c r="AG52" s="1" t="s">
        <v>20</v>
      </c>
      <c r="AH52" s="1">
        <v>38.67</v>
      </c>
      <c r="AI52" s="1">
        <v>7.67</v>
      </c>
      <c r="AJ52" s="217"/>
      <c r="AK52" s="124" t="s">
        <v>20</v>
      </c>
      <c r="AL52" s="128">
        <f>AVERAGE(AL33:AL51)</f>
        <v>22.05263157894737</v>
      </c>
      <c r="AM52" s="128">
        <f>AVERAGE(AM33:AM51)</f>
        <v>13.368421052631579</v>
      </c>
      <c r="AN52" s="217"/>
      <c r="AO52" s="1"/>
      <c r="AP52" s="1"/>
      <c r="AQ52" s="1"/>
      <c r="AR52" s="217"/>
      <c r="AS52" s="124" t="s">
        <v>191</v>
      </c>
      <c r="AT52" s="124" t="s">
        <v>118</v>
      </c>
      <c r="AU52" s="125">
        <v>0</v>
      </c>
      <c r="AV52" s="217"/>
      <c r="AW52" s="1">
        <v>1977</v>
      </c>
      <c r="AX52" s="1">
        <v>40</v>
      </c>
      <c r="AY52" s="1">
        <v>12</v>
      </c>
      <c r="AZ52" s="217" t="str">
        <f t="shared" si="26"/>
        <v>w</v>
      </c>
      <c r="BA52" s="3">
        <v>1987</v>
      </c>
      <c r="BB52" s="3">
        <v>21</v>
      </c>
      <c r="BC52" s="3">
        <v>14</v>
      </c>
      <c r="BD52" s="217" t="str">
        <f t="shared" si="24"/>
        <v>w</v>
      </c>
      <c r="BE52" s="1" t="s">
        <v>102</v>
      </c>
      <c r="BF52" s="1" t="s">
        <v>0</v>
      </c>
      <c r="BG52" s="1" t="s">
        <v>76</v>
      </c>
      <c r="BH52" s="218"/>
      <c r="BI52" s="124" t="s">
        <v>20</v>
      </c>
      <c r="BJ52" s="124">
        <v>19.5</v>
      </c>
      <c r="BK52" s="124">
        <v>9</v>
      </c>
      <c r="BL52" s="217"/>
      <c r="BM52" s="1">
        <v>1951</v>
      </c>
      <c r="BN52" s="1">
        <v>6</v>
      </c>
      <c r="BO52" s="1">
        <v>6</v>
      </c>
      <c r="BP52" s="217" t="str">
        <f t="shared" si="28"/>
        <v>t</v>
      </c>
      <c r="BQ52" s="124" t="s">
        <v>202</v>
      </c>
      <c r="BR52" s="124" t="s">
        <v>118</v>
      </c>
      <c r="BS52" s="125">
        <v>0.8</v>
      </c>
      <c r="BT52" s="217"/>
      <c r="BU52" s="1"/>
      <c r="BV52" s="1"/>
      <c r="BW52" s="1"/>
      <c r="BX52" s="217"/>
      <c r="BY52" s="124" t="s">
        <v>102</v>
      </c>
      <c r="BZ52" s="124" t="s">
        <v>0</v>
      </c>
      <c r="CA52" s="124" t="s">
        <v>207</v>
      </c>
      <c r="CB52" s="217"/>
      <c r="CC52" s="1"/>
      <c r="CD52" s="1"/>
      <c r="CE52" s="1"/>
      <c r="CF52" s="217"/>
    </row>
    <row r="53" spans="1:84" s="118" customFormat="1" ht="12.75">
      <c r="A53" s="1"/>
      <c r="B53" s="1"/>
      <c r="C53" s="1"/>
      <c r="D53" s="216"/>
      <c r="E53" s="124">
        <v>2002</v>
      </c>
      <c r="F53" s="124">
        <v>46</v>
      </c>
      <c r="G53" s="124">
        <v>0</v>
      </c>
      <c r="H53" s="217" t="str">
        <f t="shared" si="15"/>
        <v>w</v>
      </c>
      <c r="I53" s="1" t="s">
        <v>110</v>
      </c>
      <c r="J53" s="1" t="s">
        <v>111</v>
      </c>
      <c r="K53" s="1" t="s">
        <v>112</v>
      </c>
      <c r="L53" s="217"/>
      <c r="M53" s="124">
        <v>2004</v>
      </c>
      <c r="N53" s="124">
        <v>13</v>
      </c>
      <c r="O53" s="124">
        <v>3</v>
      </c>
      <c r="P53" s="217" t="str">
        <f t="shared" si="20"/>
        <v>w</v>
      </c>
      <c r="Q53" s="1">
        <v>1947</v>
      </c>
      <c r="R53" s="1">
        <v>33</v>
      </c>
      <c r="S53" s="1">
        <v>0</v>
      </c>
      <c r="T53" s="217" t="str">
        <f t="shared" si="29"/>
        <v>w</v>
      </c>
      <c r="U53" s="124" t="s">
        <v>20</v>
      </c>
      <c r="V53" s="124">
        <v>12</v>
      </c>
      <c r="W53" s="124">
        <v>15</v>
      </c>
      <c r="X53" s="217"/>
      <c r="Y53" s="1">
        <v>1948</v>
      </c>
      <c r="Z53" s="1">
        <v>6</v>
      </c>
      <c r="AA53" s="1">
        <v>59</v>
      </c>
      <c r="AB53" s="217" t="str">
        <f>IF(Z53&gt;AA53,"w",IF(Z53&lt;AA53,"l",IF(Z53=AA53,"t")))</f>
        <v>l</v>
      </c>
      <c r="AC53" s="124" t="s">
        <v>20</v>
      </c>
      <c r="AD53" s="124">
        <f>AVERAGE(AD47:AD52)</f>
        <v>29</v>
      </c>
      <c r="AE53" s="128">
        <f>AVERAGE(AE47:AE52)</f>
        <v>5.666666666666667</v>
      </c>
      <c r="AF53" s="217"/>
      <c r="AG53" s="1" t="s">
        <v>69</v>
      </c>
      <c r="AH53" s="1" t="s">
        <v>118</v>
      </c>
      <c r="AI53" s="120">
        <v>0.8</v>
      </c>
      <c r="AJ53" s="217"/>
      <c r="AK53" s="124"/>
      <c r="AL53" s="124"/>
      <c r="AM53" s="124"/>
      <c r="AN53" s="217"/>
      <c r="AO53" s="1"/>
      <c r="AP53" s="1"/>
      <c r="AQ53" s="1"/>
      <c r="AR53" s="217"/>
      <c r="AS53" s="124" t="s">
        <v>110</v>
      </c>
      <c r="AT53" s="124" t="s">
        <v>111</v>
      </c>
      <c r="AU53" s="124" t="s">
        <v>112</v>
      </c>
      <c r="AV53" s="217"/>
      <c r="AW53" s="1">
        <v>1978</v>
      </c>
      <c r="AX53" s="1">
        <v>31</v>
      </c>
      <c r="AY53" s="1">
        <v>0</v>
      </c>
      <c r="AZ53" s="217" t="str">
        <f t="shared" si="26"/>
        <v>w</v>
      </c>
      <c r="BA53" s="3">
        <v>1988</v>
      </c>
      <c r="BB53" s="3">
        <v>21</v>
      </c>
      <c r="BC53" s="3">
        <v>0</v>
      </c>
      <c r="BD53" s="217" t="str">
        <f t="shared" si="24"/>
        <v>w</v>
      </c>
      <c r="BE53" s="1">
        <v>1971</v>
      </c>
      <c r="BF53" s="1">
        <v>24</v>
      </c>
      <c r="BG53" s="1">
        <v>37</v>
      </c>
      <c r="BH53" s="217" t="str">
        <f aca="true" t="shared" si="30" ref="BH53:BH60">IF(BF53&gt;BG53,"w",IF(BF53&lt;BG53,"l",IF(BF53=BG53,"t")))</f>
        <v>l</v>
      </c>
      <c r="BI53" s="124" t="s">
        <v>198</v>
      </c>
      <c r="BJ53" s="124" t="s">
        <v>118</v>
      </c>
      <c r="BK53" s="125">
        <v>1</v>
      </c>
      <c r="BL53" s="217"/>
      <c r="BM53" s="1" t="s">
        <v>199</v>
      </c>
      <c r="BN53" s="1">
        <v>0</v>
      </c>
      <c r="BO53" s="1">
        <v>7</v>
      </c>
      <c r="BP53" s="217" t="str">
        <f t="shared" si="28"/>
        <v>l</v>
      </c>
      <c r="BQ53" s="124" t="s">
        <v>110</v>
      </c>
      <c r="BR53" s="124" t="s">
        <v>111</v>
      </c>
      <c r="BS53" s="124" t="s">
        <v>112</v>
      </c>
      <c r="BT53" s="217"/>
      <c r="BU53" s="1"/>
      <c r="BV53" s="1"/>
      <c r="BW53" s="1"/>
      <c r="BX53" s="217"/>
      <c r="BY53" s="124">
        <v>1994</v>
      </c>
      <c r="BZ53" s="124">
        <v>13</v>
      </c>
      <c r="CA53" s="124">
        <v>8</v>
      </c>
      <c r="CB53" s="217" t="str">
        <f>IF(BZ53&gt;CA53,"w",IF(BZ53&lt;CA53,"l",IF(BZ53=CA53,"t")))</f>
        <v>w</v>
      </c>
      <c r="CC53" s="1"/>
      <c r="CD53" s="1"/>
      <c r="CE53" s="1"/>
      <c r="CF53" s="217"/>
    </row>
    <row r="54" spans="1:84" s="118" customFormat="1" ht="12.75">
      <c r="A54" s="1"/>
      <c r="B54" s="1"/>
      <c r="C54" s="1"/>
      <c r="D54" s="216"/>
      <c r="E54" s="124">
        <v>2003</v>
      </c>
      <c r="F54" s="124">
        <v>48</v>
      </c>
      <c r="G54" s="124">
        <v>7</v>
      </c>
      <c r="H54" s="217" t="str">
        <f t="shared" si="15"/>
        <v>w</v>
      </c>
      <c r="I54" s="121">
        <f>COUNTIF(L56:L57,"w")</f>
        <v>0</v>
      </c>
      <c r="J54" s="121">
        <f>COUNTIF(L56:L57,"l")</f>
        <v>2</v>
      </c>
      <c r="K54" s="121">
        <f>COUNTIF(L56:L57,"T")</f>
        <v>0</v>
      </c>
      <c r="L54" s="217"/>
      <c r="M54" s="124">
        <v>2005</v>
      </c>
      <c r="N54" s="124">
        <v>35</v>
      </c>
      <c r="O54" s="124">
        <v>20</v>
      </c>
      <c r="P54" s="217" t="str">
        <f t="shared" si="20"/>
        <v>w</v>
      </c>
      <c r="Q54" s="1">
        <v>1951</v>
      </c>
      <c r="R54" s="1">
        <v>27</v>
      </c>
      <c r="S54" s="1">
        <v>6</v>
      </c>
      <c r="T54" s="217" t="str">
        <f t="shared" si="29"/>
        <v>w</v>
      </c>
      <c r="U54" s="124" t="s">
        <v>34</v>
      </c>
      <c r="V54" s="124" t="s">
        <v>118</v>
      </c>
      <c r="W54" s="125">
        <v>0.5</v>
      </c>
      <c r="X54" s="217"/>
      <c r="Y54" s="1" t="s">
        <v>20</v>
      </c>
      <c r="Z54" s="1">
        <v>3.5</v>
      </c>
      <c r="AA54" s="1">
        <v>24.75</v>
      </c>
      <c r="AB54" s="217"/>
      <c r="AC54" s="124" t="s">
        <v>74</v>
      </c>
      <c r="AD54" s="124" t="s">
        <v>118</v>
      </c>
      <c r="AE54" s="125">
        <v>1</v>
      </c>
      <c r="AF54" s="217"/>
      <c r="AG54" s="1" t="s">
        <v>110</v>
      </c>
      <c r="AH54" s="1" t="s">
        <v>111</v>
      </c>
      <c r="AI54" s="1" t="s">
        <v>112</v>
      </c>
      <c r="AJ54" s="217"/>
      <c r="AK54" s="124"/>
      <c r="AL54" s="124"/>
      <c r="AM54" s="124"/>
      <c r="AN54" s="217"/>
      <c r="AO54" s="1"/>
      <c r="AP54" s="1"/>
      <c r="AQ54" s="1"/>
      <c r="AR54" s="217"/>
      <c r="AS54" s="126">
        <f>COUNTIF(AV56:AV57,"w")</f>
        <v>0</v>
      </c>
      <c r="AT54" s="126">
        <f>COUNTIF(AV56:AV57,"l")</f>
        <v>2</v>
      </c>
      <c r="AU54" s="126">
        <f>COUNTIF(AV56:AV57,"T")</f>
        <v>0</v>
      </c>
      <c r="AV54" s="217"/>
      <c r="AW54" s="1">
        <v>1979</v>
      </c>
      <c r="AX54" s="1">
        <v>40</v>
      </c>
      <c r="AY54" s="1">
        <v>6</v>
      </c>
      <c r="AZ54" s="217" t="str">
        <f t="shared" si="26"/>
        <v>w</v>
      </c>
      <c r="BA54" s="3">
        <v>1989</v>
      </c>
      <c r="BB54" s="3">
        <v>45</v>
      </c>
      <c r="BC54" s="3">
        <v>7</v>
      </c>
      <c r="BD54" s="217" t="str">
        <f t="shared" si="24"/>
        <v>w</v>
      </c>
      <c r="BE54" s="1">
        <v>1974</v>
      </c>
      <c r="BF54" s="1">
        <v>35</v>
      </c>
      <c r="BG54" s="1">
        <v>7</v>
      </c>
      <c r="BH54" s="217" t="str">
        <f t="shared" si="30"/>
        <v>w</v>
      </c>
      <c r="BI54" s="124" t="s">
        <v>110</v>
      </c>
      <c r="BJ54" s="124" t="s">
        <v>111</v>
      </c>
      <c r="BK54" s="124" t="s">
        <v>112</v>
      </c>
      <c r="BL54" s="217"/>
      <c r="BM54" s="1">
        <v>1953</v>
      </c>
      <c r="BN54" s="1">
        <v>0</v>
      </c>
      <c r="BO54" s="1">
        <v>13</v>
      </c>
      <c r="BP54" s="217" t="str">
        <f t="shared" si="28"/>
        <v>l</v>
      </c>
      <c r="BQ54" s="126">
        <f>COUNTIF(BT56:BT60,"w")</f>
        <v>4</v>
      </c>
      <c r="BR54" s="126">
        <f>COUNTIF(BT56:BT60,"l")</f>
        <v>1</v>
      </c>
      <c r="BS54" s="126">
        <f>COUNTIF(BT56:BT60,"T")</f>
        <v>0</v>
      </c>
      <c r="BT54" s="217"/>
      <c r="BU54" s="1"/>
      <c r="BV54" s="1"/>
      <c r="BW54" s="1"/>
      <c r="BX54" s="217"/>
      <c r="BY54" s="124" t="s">
        <v>20</v>
      </c>
      <c r="BZ54" s="124">
        <v>13</v>
      </c>
      <c r="CA54" s="124">
        <v>8</v>
      </c>
      <c r="CB54" s="217"/>
      <c r="CC54" s="1"/>
      <c r="CD54" s="1"/>
      <c r="CE54" s="1"/>
      <c r="CF54" s="217"/>
    </row>
    <row r="55" spans="1:84" s="118" customFormat="1" ht="12.75">
      <c r="A55" s="1"/>
      <c r="B55" s="1"/>
      <c r="C55" s="1"/>
      <c r="D55" s="216"/>
      <c r="E55" s="124">
        <v>2004</v>
      </c>
      <c r="F55" s="124">
        <v>46</v>
      </c>
      <c r="G55" s="124">
        <v>16</v>
      </c>
      <c r="H55" s="217" t="str">
        <f t="shared" si="15"/>
        <v>w</v>
      </c>
      <c r="I55" s="1" t="s">
        <v>102</v>
      </c>
      <c r="J55" s="1" t="s">
        <v>0</v>
      </c>
      <c r="K55" s="1" t="s">
        <v>94</v>
      </c>
      <c r="L55" s="217"/>
      <c r="M55" s="124">
        <v>2006</v>
      </c>
      <c r="N55" s="124">
        <v>14</v>
      </c>
      <c r="O55" s="124">
        <v>17</v>
      </c>
      <c r="P55" s="217" t="str">
        <f t="shared" si="20"/>
        <v>l</v>
      </c>
      <c r="Q55" s="1">
        <v>1952</v>
      </c>
      <c r="R55" s="1">
        <v>21</v>
      </c>
      <c r="S55" s="1">
        <v>33</v>
      </c>
      <c r="T55" s="217" t="str">
        <f t="shared" si="29"/>
        <v>l</v>
      </c>
      <c r="U55" s="124" t="s">
        <v>110</v>
      </c>
      <c r="V55" s="124" t="s">
        <v>111</v>
      </c>
      <c r="W55" s="124" t="s">
        <v>112</v>
      </c>
      <c r="X55" s="217"/>
      <c r="Y55" s="1" t="s">
        <v>309</v>
      </c>
      <c r="Z55" s="1" t="s">
        <v>118</v>
      </c>
      <c r="AA55" s="1"/>
      <c r="AB55" s="217"/>
      <c r="AC55" s="124" t="s">
        <v>110</v>
      </c>
      <c r="AD55" s="124" t="s">
        <v>111</v>
      </c>
      <c r="AE55" s="124" t="s">
        <v>112</v>
      </c>
      <c r="AF55" s="217"/>
      <c r="AG55" s="121">
        <f>COUNTIF(AJ57:AJ66,"w")</f>
        <v>7</v>
      </c>
      <c r="AH55" s="121">
        <f>COUNTIF(AJ57:AJ66,"l")</f>
        <v>3</v>
      </c>
      <c r="AI55" s="121">
        <f>COUNTIF(AJ57:AJ66,"t")</f>
        <v>0</v>
      </c>
      <c r="AJ55" s="217"/>
      <c r="AK55" s="124"/>
      <c r="AL55" s="124"/>
      <c r="AM55" s="124"/>
      <c r="AN55" s="217"/>
      <c r="AO55" s="1"/>
      <c r="AP55" s="1"/>
      <c r="AQ55" s="1"/>
      <c r="AR55" s="217"/>
      <c r="AS55" s="124" t="s">
        <v>102</v>
      </c>
      <c r="AT55" s="124" t="s">
        <v>0</v>
      </c>
      <c r="AU55" s="124" t="s">
        <v>192</v>
      </c>
      <c r="AV55" s="217"/>
      <c r="AW55" s="1">
        <v>1980</v>
      </c>
      <c r="AX55" s="1">
        <v>29</v>
      </c>
      <c r="AY55" s="1">
        <v>14</v>
      </c>
      <c r="AZ55" s="217" t="str">
        <f t="shared" si="26"/>
        <v>w</v>
      </c>
      <c r="BA55" s="3">
        <v>2001</v>
      </c>
      <c r="BB55" s="3">
        <v>53</v>
      </c>
      <c r="BC55" s="3">
        <v>7</v>
      </c>
      <c r="BD55" s="217" t="str">
        <f t="shared" si="24"/>
        <v>w</v>
      </c>
      <c r="BE55" s="1">
        <v>1975</v>
      </c>
      <c r="BF55" s="1">
        <v>33</v>
      </c>
      <c r="BG55" s="1">
        <v>6</v>
      </c>
      <c r="BH55" s="217" t="str">
        <f t="shared" si="30"/>
        <v>w</v>
      </c>
      <c r="BI55" s="126">
        <f>COUNTIF(BL57:BL60,"w")</f>
        <v>4</v>
      </c>
      <c r="BJ55" s="126">
        <f>COUNTIF(BL57:BL60,"l")</f>
        <v>0</v>
      </c>
      <c r="BK55" s="126">
        <f>COUNTIF(BL57:BL60,"T")</f>
        <v>0</v>
      </c>
      <c r="BL55" s="217"/>
      <c r="BM55" s="1">
        <v>1954</v>
      </c>
      <c r="BN55" s="1">
        <v>33</v>
      </c>
      <c r="BO55" s="1">
        <v>14</v>
      </c>
      <c r="BP55" s="217" t="str">
        <f t="shared" si="28"/>
        <v>w</v>
      </c>
      <c r="BQ55" s="124" t="s">
        <v>102</v>
      </c>
      <c r="BR55" s="124" t="s">
        <v>0</v>
      </c>
      <c r="BS55" s="124" t="s">
        <v>203</v>
      </c>
      <c r="BT55" s="217"/>
      <c r="BU55" s="1"/>
      <c r="BV55" s="1"/>
      <c r="BW55" s="1"/>
      <c r="BX55" s="217"/>
      <c r="BY55" s="124"/>
      <c r="BZ55" s="124"/>
      <c r="CA55" s="124"/>
      <c r="CB55" s="217"/>
      <c r="CC55" s="1"/>
      <c r="CD55" s="1"/>
      <c r="CE55" s="1"/>
      <c r="CF55" s="217"/>
    </row>
    <row r="56" spans="1:84" s="118" customFormat="1" ht="12.75">
      <c r="A56" s="1"/>
      <c r="B56" s="1"/>
      <c r="C56" s="1"/>
      <c r="D56" s="216"/>
      <c r="E56" s="124">
        <v>2005</v>
      </c>
      <c r="F56" s="124">
        <v>21</v>
      </c>
      <c r="G56" s="124">
        <v>6</v>
      </c>
      <c r="H56" s="217" t="str">
        <f t="shared" si="15"/>
        <v>w</v>
      </c>
      <c r="I56" s="1">
        <v>1996</v>
      </c>
      <c r="J56" s="1">
        <v>12</v>
      </c>
      <c r="K56" s="1">
        <v>13</v>
      </c>
      <c r="L56" s="217" t="str">
        <f>IF(J56&gt;K56,"w",IF(J56&lt;79,"l",IF(J56=K56,"t")))</f>
        <v>l</v>
      </c>
      <c r="M56" s="124">
        <v>2007</v>
      </c>
      <c r="N56" s="124">
        <v>28</v>
      </c>
      <c r="O56" s="124">
        <v>17</v>
      </c>
      <c r="P56" s="217" t="str">
        <f t="shared" si="20"/>
        <v>w</v>
      </c>
      <c r="Q56" s="1">
        <v>1953</v>
      </c>
      <c r="R56" s="1">
        <v>7</v>
      </c>
      <c r="S56" s="1">
        <v>12</v>
      </c>
      <c r="T56" s="217" t="str">
        <f t="shared" si="29"/>
        <v>l</v>
      </c>
      <c r="U56" s="126">
        <f>COUNTIF(X58:X59,"w")</f>
        <v>1</v>
      </c>
      <c r="V56" s="126">
        <f>COUNTIF(X58:X59,"l")</f>
        <v>1</v>
      </c>
      <c r="W56" s="126">
        <f>COUNTIF(X58:X59,"T")</f>
        <v>0</v>
      </c>
      <c r="X56" s="217"/>
      <c r="Y56" s="1" t="s">
        <v>110</v>
      </c>
      <c r="Z56" s="1" t="s">
        <v>111</v>
      </c>
      <c r="AA56" s="1" t="s">
        <v>112</v>
      </c>
      <c r="AB56" s="217"/>
      <c r="AC56" s="126">
        <f>COUNTIF(AF58:AF58,"w")</f>
        <v>1</v>
      </c>
      <c r="AD56" s="126">
        <f>COUNTIF(AF58:AF58,"l")</f>
        <v>0</v>
      </c>
      <c r="AE56" s="126">
        <f>COUNTIF(AF58:AF58,"T")</f>
        <v>0</v>
      </c>
      <c r="AF56" s="217"/>
      <c r="AG56" s="1" t="s">
        <v>102</v>
      </c>
      <c r="AH56" s="1" t="s">
        <v>0</v>
      </c>
      <c r="AI56" s="1" t="s">
        <v>69</v>
      </c>
      <c r="AJ56" s="217"/>
      <c r="AK56" s="124"/>
      <c r="AL56" s="124"/>
      <c r="AM56" s="124"/>
      <c r="AN56" s="217"/>
      <c r="AO56" s="1"/>
      <c r="AP56" s="1"/>
      <c r="AQ56" s="1"/>
      <c r="AR56" s="217"/>
      <c r="AS56" s="124">
        <v>1932</v>
      </c>
      <c r="AT56" s="124">
        <v>0</v>
      </c>
      <c r="AU56" s="124">
        <v>14</v>
      </c>
      <c r="AV56" s="217" t="str">
        <f>IF(AT56&gt;AU56,"w",IF(AT56&lt;AU56,"l",IF(AT56=AU56,"t")))</f>
        <v>l</v>
      </c>
      <c r="AW56" s="1">
        <v>1981</v>
      </c>
      <c r="AX56" s="1">
        <v>0</v>
      </c>
      <c r="AY56" s="1">
        <v>27</v>
      </c>
      <c r="AZ56" s="217" t="str">
        <f t="shared" si="26"/>
        <v>l</v>
      </c>
      <c r="BA56" s="3">
        <v>2002</v>
      </c>
      <c r="BB56" s="3">
        <v>62</v>
      </c>
      <c r="BC56" s="3">
        <v>0</v>
      </c>
      <c r="BD56" s="217" t="str">
        <f t="shared" si="24"/>
        <v>w</v>
      </c>
      <c r="BE56" s="1">
        <v>1987</v>
      </c>
      <c r="BF56" s="1">
        <v>2</v>
      </c>
      <c r="BG56" s="1">
        <v>3</v>
      </c>
      <c r="BH56" s="217" t="str">
        <f t="shared" si="30"/>
        <v>l</v>
      </c>
      <c r="BI56" s="124" t="s">
        <v>102</v>
      </c>
      <c r="BJ56" s="124" t="s">
        <v>0</v>
      </c>
      <c r="BK56" s="124" t="s">
        <v>45</v>
      </c>
      <c r="BL56" s="217"/>
      <c r="BM56" s="1">
        <v>1955</v>
      </c>
      <c r="BN56" s="1">
        <v>48</v>
      </c>
      <c r="BO56" s="1">
        <v>13</v>
      </c>
      <c r="BP56" s="217" t="str">
        <f t="shared" si="28"/>
        <v>w</v>
      </c>
      <c r="BQ56" s="124">
        <v>1996</v>
      </c>
      <c r="BR56" s="124">
        <v>28</v>
      </c>
      <c r="BS56" s="124">
        <v>0</v>
      </c>
      <c r="BT56" s="217" t="str">
        <f>IF(BR56&gt;BS56,"w",IF(BR56&lt;BS56,"l",IF(BR56=BS56,"t")))</f>
        <v>w</v>
      </c>
      <c r="BU56" s="1"/>
      <c r="BV56" s="1"/>
      <c r="BW56" s="1"/>
      <c r="BX56" s="217"/>
      <c r="BY56" s="124"/>
      <c r="BZ56" s="124"/>
      <c r="CA56" s="124"/>
      <c r="CB56" s="217"/>
      <c r="CC56" s="1"/>
      <c r="CD56" s="1"/>
      <c r="CE56" s="1"/>
      <c r="CF56" s="217"/>
    </row>
    <row r="57" spans="1:84" s="118" customFormat="1" ht="12.75">
      <c r="A57" s="1"/>
      <c r="B57" s="1"/>
      <c r="C57" s="1"/>
      <c r="D57" s="216"/>
      <c r="E57" s="124">
        <v>2006</v>
      </c>
      <c r="F57" s="124">
        <v>7</v>
      </c>
      <c r="G57" s="124">
        <v>20</v>
      </c>
      <c r="H57" s="217" t="str">
        <f t="shared" si="15"/>
        <v>l</v>
      </c>
      <c r="I57" s="1">
        <v>1999</v>
      </c>
      <c r="J57" s="1">
        <v>14</v>
      </c>
      <c r="K57" s="1">
        <v>21</v>
      </c>
      <c r="L57" s="217" t="str">
        <f>IF(J57&gt;K57,"w",IF(J57&lt;79,"l",IF(J57=K57,"t")))</f>
        <v>l</v>
      </c>
      <c r="M57" s="124">
        <v>2008</v>
      </c>
      <c r="N57" s="124">
        <v>28</v>
      </c>
      <c r="O57" s="124">
        <v>27</v>
      </c>
      <c r="P57" s="217" t="str">
        <f t="shared" si="20"/>
        <v>w</v>
      </c>
      <c r="Q57" s="1">
        <v>1954</v>
      </c>
      <c r="R57" s="1">
        <v>13</v>
      </c>
      <c r="S57" s="1">
        <v>0</v>
      </c>
      <c r="T57" s="217" t="str">
        <f t="shared" si="29"/>
        <v>w</v>
      </c>
      <c r="U57" s="124" t="s">
        <v>102</v>
      </c>
      <c r="V57" s="124" t="s">
        <v>0</v>
      </c>
      <c r="W57" s="124" t="s">
        <v>34</v>
      </c>
      <c r="X57" s="217"/>
      <c r="Y57" s="121">
        <f>COUNTIF(AB59:AB59,"w")</f>
        <v>0</v>
      </c>
      <c r="Z57" s="121">
        <f>COUNTIF(AB59:AB59,"l")</f>
        <v>1</v>
      </c>
      <c r="AA57" s="121">
        <f>COUNTIF(AB59:AB59,"t")</f>
        <v>0</v>
      </c>
      <c r="AB57" s="217"/>
      <c r="AC57" s="124" t="s">
        <v>102</v>
      </c>
      <c r="AD57" s="124" t="s">
        <v>0</v>
      </c>
      <c r="AE57" s="124" t="s">
        <v>177</v>
      </c>
      <c r="AF57" s="217"/>
      <c r="AG57" s="1">
        <v>1967</v>
      </c>
      <c r="AH57" s="1">
        <v>32</v>
      </c>
      <c r="AI57" s="1">
        <v>6</v>
      </c>
      <c r="AJ57" s="217" t="str">
        <f aca="true" t="shared" si="31" ref="AJ57:AJ66">IF(AH57&gt;AI57,"w",IF(AH57&lt;AI57,"l",IF(AH57=AI57,"t")))</f>
        <v>w</v>
      </c>
      <c r="AK57" s="124"/>
      <c r="AL57" s="124"/>
      <c r="AM57" s="124"/>
      <c r="AN57" s="217"/>
      <c r="AO57" s="1"/>
      <c r="AP57" s="1"/>
      <c r="AQ57" s="1"/>
      <c r="AR57" s="217"/>
      <c r="AS57" s="124">
        <v>1933</v>
      </c>
      <c r="AT57" s="124">
        <v>0</v>
      </c>
      <c r="AU57" s="124">
        <v>14</v>
      </c>
      <c r="AV57" s="217" t="str">
        <f>IF(AT57&gt;AU57,"w",IF(AT57&lt;AU57,"l",IF(AT57=AU57,"t")))</f>
        <v>l</v>
      </c>
      <c r="AW57" s="1">
        <v>1982</v>
      </c>
      <c r="AX57" s="1">
        <v>34</v>
      </c>
      <c r="AY57" s="1">
        <v>6</v>
      </c>
      <c r="AZ57" s="217" t="str">
        <f t="shared" si="26"/>
        <v>w</v>
      </c>
      <c r="BA57" s="3">
        <v>2003</v>
      </c>
      <c r="BB57" s="3">
        <v>47</v>
      </c>
      <c r="BC57" s="3">
        <v>14</v>
      </c>
      <c r="BD57" s="217" t="str">
        <f t="shared" si="24"/>
        <v>w</v>
      </c>
      <c r="BE57" s="1">
        <v>1988</v>
      </c>
      <c r="BF57" s="1">
        <v>13</v>
      </c>
      <c r="BG57" s="1">
        <v>0</v>
      </c>
      <c r="BH57" s="217" t="str">
        <f t="shared" si="30"/>
        <v>w</v>
      </c>
      <c r="BI57" s="124">
        <v>1939</v>
      </c>
      <c r="BJ57" s="124">
        <v>24</v>
      </c>
      <c r="BK57" s="124">
        <v>0</v>
      </c>
      <c r="BL57" s="217" t="str">
        <f>IF(BJ57&gt;BK57,"w",IF(BJ57&lt;BK57,"l",IF(BJ57=BK57,"t")))</f>
        <v>w</v>
      </c>
      <c r="BM57" s="1">
        <v>1956</v>
      </c>
      <c r="BN57" s="1">
        <v>34</v>
      </c>
      <c r="BO57" s="1">
        <v>0</v>
      </c>
      <c r="BP57" s="217" t="str">
        <f t="shared" si="28"/>
        <v>w</v>
      </c>
      <c r="BQ57" s="124">
        <v>1997</v>
      </c>
      <c r="BR57" s="124">
        <v>14</v>
      </c>
      <c r="BS57" s="124">
        <v>10</v>
      </c>
      <c r="BT57" s="217" t="str">
        <f>IF(BR57&gt;BS57,"w",IF(BR57&lt;BS57,"l",IF(BR57=BS57,"t")))</f>
        <v>w</v>
      </c>
      <c r="BU57" s="1"/>
      <c r="BV57" s="1"/>
      <c r="BW57" s="1"/>
      <c r="BX57" s="217"/>
      <c r="BY57" s="124"/>
      <c r="BZ57" s="124"/>
      <c r="CA57" s="124"/>
      <c r="CB57" s="217"/>
      <c r="CC57" s="1"/>
      <c r="CD57" s="1"/>
      <c r="CE57" s="1"/>
      <c r="CF57" s="217"/>
    </row>
    <row r="58" spans="1:84" s="118" customFormat="1" ht="12.75">
      <c r="A58" s="1"/>
      <c r="B58" s="1"/>
      <c r="C58" s="1"/>
      <c r="D58" s="216"/>
      <c r="E58" s="124">
        <v>2007</v>
      </c>
      <c r="F58" s="124">
        <v>39</v>
      </c>
      <c r="G58" s="124">
        <v>14</v>
      </c>
      <c r="H58" s="217" t="str">
        <f t="shared" si="15"/>
        <v>w</v>
      </c>
      <c r="I58" s="1" t="s">
        <v>20</v>
      </c>
      <c r="J58" s="1">
        <v>13</v>
      </c>
      <c r="K58" s="1">
        <v>17</v>
      </c>
      <c r="L58" s="217"/>
      <c r="M58" s="124" t="s">
        <v>20</v>
      </c>
      <c r="N58" s="128">
        <f>AVERAGE(N29:N57)</f>
        <v>19.103448275862068</v>
      </c>
      <c r="O58" s="128">
        <f>AVERAGE(O29:O57)</f>
        <v>11.655172413793103</v>
      </c>
      <c r="P58" s="217"/>
      <c r="Q58" s="1">
        <v>1955</v>
      </c>
      <c r="R58" s="1">
        <v>6</v>
      </c>
      <c r="S58" s="1">
        <v>6</v>
      </c>
      <c r="T58" s="217" t="str">
        <f t="shared" si="29"/>
        <v>t</v>
      </c>
      <c r="U58" s="124">
        <v>1935</v>
      </c>
      <c r="V58" s="124">
        <v>0</v>
      </c>
      <c r="W58" s="124">
        <v>31</v>
      </c>
      <c r="X58" s="217" t="str">
        <f>IF(V58&gt;W58,"w",IF(V58&lt;W58,"l",IF(V58=W58,"t")))</f>
        <v>l</v>
      </c>
      <c r="Y58" s="1" t="s">
        <v>102</v>
      </c>
      <c r="Z58" s="1" t="s">
        <v>0</v>
      </c>
      <c r="AA58" s="1" t="s">
        <v>309</v>
      </c>
      <c r="AB58" s="217"/>
      <c r="AC58" s="124">
        <v>1970</v>
      </c>
      <c r="AD58" s="124">
        <v>40</v>
      </c>
      <c r="AE58" s="124">
        <v>8</v>
      </c>
      <c r="AF58" s="217" t="str">
        <f>IF(AD58&gt;AE58,"w",IF(AD58&lt;AE58,"l",IF(AD58=AE58,"t")))</f>
        <v>w</v>
      </c>
      <c r="AG58" s="1">
        <v>1968</v>
      </c>
      <c r="AH58" s="1">
        <v>12</v>
      </c>
      <c r="AI58" s="1">
        <v>13</v>
      </c>
      <c r="AJ58" s="217" t="str">
        <f t="shared" si="31"/>
        <v>l</v>
      </c>
      <c r="AK58" s="124"/>
      <c r="AL58" s="124"/>
      <c r="AM58" s="124"/>
      <c r="AN58" s="217"/>
      <c r="AO58" s="1"/>
      <c r="AP58" s="1"/>
      <c r="AQ58" s="1"/>
      <c r="AR58" s="217"/>
      <c r="AS58" s="124" t="s">
        <v>20</v>
      </c>
      <c r="AT58" s="124">
        <v>0</v>
      </c>
      <c r="AU58" s="124">
        <v>14</v>
      </c>
      <c r="AV58" s="217"/>
      <c r="AW58" s="1">
        <v>1983</v>
      </c>
      <c r="AX58" s="1">
        <v>26</v>
      </c>
      <c r="AY58" s="1">
        <v>6</v>
      </c>
      <c r="AZ58" s="217" t="str">
        <f t="shared" si="26"/>
        <v>w</v>
      </c>
      <c r="BA58" s="3">
        <v>2004</v>
      </c>
      <c r="BB58" s="3">
        <v>21</v>
      </c>
      <c r="BC58" s="3">
        <v>7</v>
      </c>
      <c r="BD58" s="217" t="str">
        <f t="shared" si="24"/>
        <v>w</v>
      </c>
      <c r="BE58" s="1">
        <v>1989</v>
      </c>
      <c r="BF58" s="1">
        <v>7</v>
      </c>
      <c r="BG58" s="1">
        <v>29</v>
      </c>
      <c r="BH58" s="217" t="str">
        <f t="shared" si="30"/>
        <v>l</v>
      </c>
      <c r="BI58" s="124">
        <v>1946</v>
      </c>
      <c r="BJ58" s="124">
        <v>33</v>
      </c>
      <c r="BK58" s="124">
        <v>6</v>
      </c>
      <c r="BL58" s="217" t="str">
        <f>IF(BJ58&gt;BK58,"w",IF(BJ58&lt;BK58,"l",IF(BJ58=BK58,"t")))</f>
        <v>w</v>
      </c>
      <c r="BM58" s="1" t="s">
        <v>20</v>
      </c>
      <c r="BN58" s="122">
        <f>AVERAGE(BN48:BN57)</f>
        <v>19</v>
      </c>
      <c r="BO58" s="122">
        <f>AVERAGE(BO48:BO57)</f>
        <v>8</v>
      </c>
      <c r="BP58" s="217"/>
      <c r="BQ58" s="124">
        <v>1998</v>
      </c>
      <c r="BR58" s="124">
        <v>7</v>
      </c>
      <c r="BS58" s="124">
        <v>10</v>
      </c>
      <c r="BT58" s="217" t="str">
        <f>IF(BR58&gt;BS58,"w",IF(BR58&lt;BS58,"l",IF(BR58=BS58,"t")))</f>
        <v>l</v>
      </c>
      <c r="BU58" s="1"/>
      <c r="BV58" s="1"/>
      <c r="BW58" s="1"/>
      <c r="BX58" s="217"/>
      <c r="BY58" s="124"/>
      <c r="BZ58" s="124"/>
      <c r="CA58" s="124"/>
      <c r="CB58" s="217"/>
      <c r="CC58" s="1"/>
      <c r="CD58" s="1"/>
      <c r="CE58" s="1"/>
      <c r="CF58" s="217"/>
    </row>
    <row r="59" spans="1:84" s="118" customFormat="1" ht="12.75">
      <c r="A59" s="1"/>
      <c r="B59" s="1"/>
      <c r="C59" s="1"/>
      <c r="D59" s="216"/>
      <c r="E59" s="124">
        <v>2008</v>
      </c>
      <c r="F59" s="124">
        <v>44</v>
      </c>
      <c r="G59" s="124">
        <v>0</v>
      </c>
      <c r="H59" s="217" t="str">
        <f t="shared" si="15"/>
        <v>w</v>
      </c>
      <c r="I59" s="1"/>
      <c r="J59" s="1"/>
      <c r="K59" s="1"/>
      <c r="L59" s="217"/>
      <c r="M59" s="124"/>
      <c r="N59" s="124"/>
      <c r="O59" s="124"/>
      <c r="P59" s="217"/>
      <c r="Q59" s="1">
        <v>1956</v>
      </c>
      <c r="R59" s="1">
        <v>0</v>
      </c>
      <c r="S59" s="1">
        <v>18</v>
      </c>
      <c r="T59" s="217" t="str">
        <f t="shared" si="29"/>
        <v>l</v>
      </c>
      <c r="U59" s="124">
        <v>1938</v>
      </c>
      <c r="V59" s="124">
        <v>6</v>
      </c>
      <c r="W59" s="124">
        <v>0</v>
      </c>
      <c r="X59" s="217" t="str">
        <f>IF(V59&gt;W59,"w",IF(V59&lt;W59,"l",IF(V59=W59,"t")))</f>
        <v>w</v>
      </c>
      <c r="Y59" s="1">
        <v>2007</v>
      </c>
      <c r="Z59" s="1">
        <v>0</v>
      </c>
      <c r="AA59" s="1">
        <v>52</v>
      </c>
      <c r="AB59" s="217" t="str">
        <f>IF(Z59&gt;AA59,"w",IF(Z59&lt;AA59,"l",IF(Z59=AA59,"t")))</f>
        <v>l</v>
      </c>
      <c r="AC59" s="124" t="s">
        <v>20</v>
      </c>
      <c r="AD59" s="124">
        <v>40</v>
      </c>
      <c r="AE59" s="124">
        <v>8</v>
      </c>
      <c r="AF59" s="217"/>
      <c r="AG59" s="1">
        <v>1969</v>
      </c>
      <c r="AH59" s="1">
        <v>28</v>
      </c>
      <c r="AI59" s="1">
        <v>0</v>
      </c>
      <c r="AJ59" s="217" t="str">
        <f t="shared" si="31"/>
        <v>w</v>
      </c>
      <c r="AK59" s="124"/>
      <c r="AL59" s="124"/>
      <c r="AM59" s="124"/>
      <c r="AN59" s="217"/>
      <c r="AO59" s="1"/>
      <c r="AP59" s="1"/>
      <c r="AQ59" s="1"/>
      <c r="AR59" s="217"/>
      <c r="AS59" s="124"/>
      <c r="AT59" s="124"/>
      <c r="AU59" s="124"/>
      <c r="AV59" s="217"/>
      <c r="AW59" s="1">
        <v>1984</v>
      </c>
      <c r="AX59" s="1">
        <v>13</v>
      </c>
      <c r="AY59" s="1">
        <v>18</v>
      </c>
      <c r="AZ59" s="217" t="str">
        <f t="shared" si="26"/>
        <v>l</v>
      </c>
      <c r="BA59" s="3">
        <v>2005</v>
      </c>
      <c r="BB59" s="3">
        <v>26</v>
      </c>
      <c r="BC59" s="3">
        <v>6</v>
      </c>
      <c r="BD59" s="217" t="str">
        <f t="shared" si="24"/>
        <v>w</v>
      </c>
      <c r="BE59" s="1">
        <v>1990</v>
      </c>
      <c r="BF59" s="1">
        <v>9</v>
      </c>
      <c r="BG59" s="1">
        <v>7</v>
      </c>
      <c r="BH59" s="217" t="str">
        <f t="shared" si="30"/>
        <v>w</v>
      </c>
      <c r="BI59" s="124" t="s">
        <v>117</v>
      </c>
      <c r="BJ59" s="124">
        <v>51</v>
      </c>
      <c r="BK59" s="124">
        <v>0</v>
      </c>
      <c r="BL59" s="217" t="str">
        <f>IF(BJ59&gt;BK59,"w",IF(BJ59&lt;BK59,"l",IF(BJ59=BK59,"t")))</f>
        <v>w</v>
      </c>
      <c r="BM59" s="1"/>
      <c r="BN59" s="1"/>
      <c r="BO59" s="1"/>
      <c r="BP59" s="217"/>
      <c r="BQ59" s="124">
        <v>1999</v>
      </c>
      <c r="BR59" s="124">
        <v>13</v>
      </c>
      <c r="BS59" s="124">
        <v>9</v>
      </c>
      <c r="BT59" s="217" t="str">
        <f>IF(BR59&gt;BS59,"w",IF(BR59&lt;BS59,"l",IF(BR59=BS59,"t")))</f>
        <v>w</v>
      </c>
      <c r="BU59" s="1"/>
      <c r="BV59" s="1"/>
      <c r="BW59" s="1"/>
      <c r="BX59" s="217"/>
      <c r="BY59" s="124"/>
      <c r="BZ59" s="124"/>
      <c r="CA59" s="124"/>
      <c r="CB59" s="217"/>
      <c r="CC59" s="1"/>
      <c r="CD59" s="1"/>
      <c r="CE59" s="1"/>
      <c r="CF59" s="217"/>
    </row>
    <row r="60" spans="1:84" s="118" customFormat="1" ht="12.75">
      <c r="A60" s="1"/>
      <c r="B60" s="1"/>
      <c r="C60" s="1"/>
      <c r="D60" s="216"/>
      <c r="E60" s="124">
        <v>2009</v>
      </c>
      <c r="F60" s="124">
        <v>42</v>
      </c>
      <c r="G60" s="124">
        <v>8</v>
      </c>
      <c r="H60" s="217" t="str">
        <f t="shared" si="15"/>
        <v>w</v>
      </c>
      <c r="I60" s="1"/>
      <c r="J60" s="1"/>
      <c r="K60" s="1"/>
      <c r="L60" s="217"/>
      <c r="M60" s="124"/>
      <c r="N60" s="124"/>
      <c r="O60" s="124"/>
      <c r="P60" s="217"/>
      <c r="Q60" s="1">
        <v>1957</v>
      </c>
      <c r="R60" s="1">
        <v>31</v>
      </c>
      <c r="S60" s="1">
        <v>21</v>
      </c>
      <c r="T60" s="217" t="str">
        <f t="shared" si="29"/>
        <v>w</v>
      </c>
      <c r="U60" s="124" t="s">
        <v>20</v>
      </c>
      <c r="V60" s="124">
        <v>3</v>
      </c>
      <c r="W60" s="124">
        <v>15.5</v>
      </c>
      <c r="X60" s="217"/>
      <c r="Y60" s="1" t="s">
        <v>331</v>
      </c>
      <c r="Z60" s="1">
        <f>AVERAGE(Z59)</f>
        <v>0</v>
      </c>
      <c r="AA60" s="1">
        <f>AVERAGE(AA59)</f>
        <v>52</v>
      </c>
      <c r="AB60" s="217"/>
      <c r="AC60" s="124"/>
      <c r="AD60" s="124"/>
      <c r="AE60" s="124"/>
      <c r="AF60" s="217"/>
      <c r="AG60" s="1">
        <v>1970</v>
      </c>
      <c r="AH60" s="1">
        <v>34</v>
      </c>
      <c r="AI60" s="1">
        <v>0</v>
      </c>
      <c r="AJ60" s="217" t="str">
        <f t="shared" si="31"/>
        <v>w</v>
      </c>
      <c r="AK60" s="124"/>
      <c r="AL60" s="124"/>
      <c r="AM60" s="124"/>
      <c r="AN60" s="217"/>
      <c r="AO60" s="1"/>
      <c r="AP60" s="1"/>
      <c r="AQ60" s="1"/>
      <c r="AR60" s="217"/>
      <c r="AS60" s="124"/>
      <c r="AT60" s="124"/>
      <c r="AU60" s="124"/>
      <c r="AV60" s="217"/>
      <c r="AW60" s="1">
        <v>1985</v>
      </c>
      <c r="AX60" s="1">
        <v>41</v>
      </c>
      <c r="AY60" s="1">
        <v>0</v>
      </c>
      <c r="AZ60" s="217" t="str">
        <f t="shared" si="26"/>
        <v>w</v>
      </c>
      <c r="BA60" s="3">
        <v>2006</v>
      </c>
      <c r="BB60" s="3">
        <v>24</v>
      </c>
      <c r="BC60" s="3">
        <v>6</v>
      </c>
      <c r="BD60" s="217" t="str">
        <f t="shared" si="24"/>
        <v>w</v>
      </c>
      <c r="BE60" s="1">
        <v>2003</v>
      </c>
      <c r="BF60" s="1">
        <v>28</v>
      </c>
      <c r="BG60" s="1">
        <v>21</v>
      </c>
      <c r="BH60" s="217" t="str">
        <f t="shared" si="30"/>
        <v>w</v>
      </c>
      <c r="BI60" s="124">
        <v>1948</v>
      </c>
      <c r="BJ60" s="124">
        <v>26</v>
      </c>
      <c r="BK60" s="124">
        <v>0</v>
      </c>
      <c r="BL60" s="217" t="str">
        <f>IF(BJ60&gt;BK60,"w",IF(BJ60&lt;BK60,"l",IF(BJ60=BK60,"t")))</f>
        <v>w</v>
      </c>
      <c r="BM60" s="1"/>
      <c r="BN60" s="1"/>
      <c r="BO60" s="1"/>
      <c r="BP60" s="217"/>
      <c r="BQ60" s="124">
        <v>2000</v>
      </c>
      <c r="BR60" s="124">
        <v>27</v>
      </c>
      <c r="BS60" s="124">
        <v>7</v>
      </c>
      <c r="BT60" s="217" t="str">
        <f>IF(BR60&gt;BS60,"w",IF(BR60&lt;BS60,"l",IF(BR60=BS60,"t")))</f>
        <v>w</v>
      </c>
      <c r="BU60" s="1"/>
      <c r="BV60" s="1"/>
      <c r="BW60" s="1"/>
      <c r="BX60" s="217"/>
      <c r="BY60" s="124"/>
      <c r="BZ60" s="124"/>
      <c r="CA60" s="124"/>
      <c r="CB60" s="217"/>
      <c r="CC60" s="1"/>
      <c r="CD60" s="1"/>
      <c r="CE60" s="1"/>
      <c r="CF60" s="217"/>
    </row>
    <row r="61" spans="1:84" s="118" customFormat="1" ht="12.75">
      <c r="A61" s="1"/>
      <c r="B61" s="1"/>
      <c r="C61" s="1"/>
      <c r="D61" s="216"/>
      <c r="E61" s="124" t="s">
        <v>20</v>
      </c>
      <c r="F61" s="128">
        <f>AVERAGE(F17:F60)</f>
        <v>18.522727272727273</v>
      </c>
      <c r="G61" s="128">
        <f>AVERAGE(G17:G60)</f>
        <v>14.227272727272727</v>
      </c>
      <c r="H61" s="217"/>
      <c r="I61" s="1"/>
      <c r="J61" s="1"/>
      <c r="K61" s="1"/>
      <c r="L61" s="217"/>
      <c r="M61" s="124"/>
      <c r="N61" s="124"/>
      <c r="O61" s="124"/>
      <c r="P61" s="217"/>
      <c r="Q61" s="1">
        <v>1958</v>
      </c>
      <c r="R61" s="1">
        <v>32</v>
      </c>
      <c r="S61" s="1">
        <v>0</v>
      </c>
      <c r="T61" s="217" t="str">
        <f t="shared" si="29"/>
        <v>w</v>
      </c>
      <c r="U61" s="124"/>
      <c r="V61" s="124"/>
      <c r="W61" s="124"/>
      <c r="X61" s="217"/>
      <c r="Y61" s="1"/>
      <c r="Z61" s="1"/>
      <c r="AA61" s="1"/>
      <c r="AB61" s="217"/>
      <c r="AC61" s="124"/>
      <c r="AD61" s="124"/>
      <c r="AE61" s="124"/>
      <c r="AF61" s="217"/>
      <c r="AG61" s="1">
        <v>1971</v>
      </c>
      <c r="AH61" s="1">
        <v>26</v>
      </c>
      <c r="AI61" s="1">
        <v>6</v>
      </c>
      <c r="AJ61" s="217" t="str">
        <f t="shared" si="31"/>
        <v>w</v>
      </c>
      <c r="AK61" s="124"/>
      <c r="AL61" s="124"/>
      <c r="AM61" s="124"/>
      <c r="AN61" s="217"/>
      <c r="AO61" s="1"/>
      <c r="AP61" s="1"/>
      <c r="AQ61" s="1"/>
      <c r="AR61" s="217"/>
      <c r="AS61" s="124"/>
      <c r="AT61" s="124"/>
      <c r="AU61" s="124"/>
      <c r="AV61" s="217"/>
      <c r="AW61" s="1">
        <v>1986</v>
      </c>
      <c r="AX61" s="1">
        <v>28</v>
      </c>
      <c r="AY61" s="1">
        <v>6</v>
      </c>
      <c r="AZ61" s="217" t="str">
        <f t="shared" si="26"/>
        <v>w</v>
      </c>
      <c r="BA61" s="3" t="s">
        <v>20</v>
      </c>
      <c r="BB61" s="134">
        <f>AVERAGE(BB42:BB60)</f>
        <v>31</v>
      </c>
      <c r="BC61" s="134">
        <f>AVERAGE(BC42:BC60)</f>
        <v>7.105263157894737</v>
      </c>
      <c r="BD61" s="217"/>
      <c r="BE61" s="1" t="s">
        <v>20</v>
      </c>
      <c r="BF61" s="122">
        <f>AVERAGE(BF53:BF60)</f>
        <v>18.875</v>
      </c>
      <c r="BG61" s="122">
        <f>AVERAGE(BG53:BG60)</f>
        <v>13.75</v>
      </c>
      <c r="BH61" s="217"/>
      <c r="BI61" s="124" t="s">
        <v>20</v>
      </c>
      <c r="BJ61" s="124">
        <v>33.5</v>
      </c>
      <c r="BK61" s="124">
        <v>1.5</v>
      </c>
      <c r="BL61" s="217"/>
      <c r="BM61" s="1"/>
      <c r="BN61" s="1"/>
      <c r="BO61" s="1"/>
      <c r="BP61" s="217"/>
      <c r="BQ61" s="124" t="s">
        <v>20</v>
      </c>
      <c r="BR61" s="124">
        <v>17.8</v>
      </c>
      <c r="BS61" s="124">
        <v>7.2</v>
      </c>
      <c r="BT61" s="217"/>
      <c r="BU61" s="1"/>
      <c r="BV61" s="1"/>
      <c r="BW61" s="1"/>
      <c r="BX61" s="217"/>
      <c r="BY61" s="124"/>
      <c r="BZ61" s="124"/>
      <c r="CA61" s="124"/>
      <c r="CB61" s="217"/>
      <c r="CC61" s="1"/>
      <c r="CD61" s="1"/>
      <c r="CE61" s="1"/>
      <c r="CF61" s="217"/>
    </row>
    <row r="62" spans="1:84" s="118" customFormat="1" ht="12.75">
      <c r="A62" s="1"/>
      <c r="B62" s="1"/>
      <c r="C62" s="1"/>
      <c r="D62" s="216"/>
      <c r="E62" s="124"/>
      <c r="F62" s="124"/>
      <c r="G62" s="124"/>
      <c r="H62" s="217"/>
      <c r="I62" s="1"/>
      <c r="J62" s="1"/>
      <c r="K62" s="1"/>
      <c r="L62" s="217"/>
      <c r="M62" s="124"/>
      <c r="N62" s="124"/>
      <c r="O62" s="124"/>
      <c r="P62" s="217"/>
      <c r="Q62" s="1" t="s">
        <v>20</v>
      </c>
      <c r="R62" s="1">
        <v>15.83</v>
      </c>
      <c r="S62" s="1">
        <v>10.08</v>
      </c>
      <c r="T62" s="217"/>
      <c r="U62" s="124"/>
      <c r="V62" s="124"/>
      <c r="W62" s="124"/>
      <c r="X62" s="217"/>
      <c r="Y62" s="1"/>
      <c r="Z62" s="1"/>
      <c r="AA62" s="1"/>
      <c r="AB62" s="217"/>
      <c r="AC62" s="124"/>
      <c r="AD62" s="124"/>
      <c r="AE62" s="124"/>
      <c r="AF62" s="217"/>
      <c r="AG62" s="1">
        <v>1972</v>
      </c>
      <c r="AH62" s="1">
        <v>14</v>
      </c>
      <c r="AI62" s="1">
        <v>19</v>
      </c>
      <c r="AJ62" s="217" t="str">
        <f t="shared" si="31"/>
        <v>l</v>
      </c>
      <c r="AK62" s="124"/>
      <c r="AL62" s="124"/>
      <c r="AM62" s="124"/>
      <c r="AN62" s="217"/>
      <c r="AO62" s="1"/>
      <c r="AP62" s="1"/>
      <c r="AQ62" s="1"/>
      <c r="AR62" s="217"/>
      <c r="AS62" s="124"/>
      <c r="AT62" s="124"/>
      <c r="AU62" s="124"/>
      <c r="AV62" s="217"/>
      <c r="AW62" s="1">
        <v>1987</v>
      </c>
      <c r="AX62" s="1">
        <v>24</v>
      </c>
      <c r="AY62" s="1">
        <v>6</v>
      </c>
      <c r="AZ62" s="217" t="str">
        <f t="shared" si="26"/>
        <v>w</v>
      </c>
      <c r="BD62" s="217"/>
      <c r="BE62" s="1"/>
      <c r="BF62" s="1"/>
      <c r="BG62" s="1"/>
      <c r="BH62" s="217"/>
      <c r="BI62" s="124"/>
      <c r="BJ62" s="124"/>
      <c r="BK62" s="124"/>
      <c r="BL62" s="217"/>
      <c r="BM62" s="1"/>
      <c r="BN62" s="1"/>
      <c r="BO62" s="1"/>
      <c r="BP62" s="217"/>
      <c r="BQ62" s="124"/>
      <c r="BR62" s="124"/>
      <c r="BS62" s="124"/>
      <c r="BT62" s="217"/>
      <c r="BU62" s="1"/>
      <c r="BV62" s="1"/>
      <c r="BW62" s="1"/>
      <c r="BX62" s="217"/>
      <c r="BY62" s="124"/>
      <c r="BZ62" s="124"/>
      <c r="CA62" s="124"/>
      <c r="CB62" s="217"/>
      <c r="CC62" s="1"/>
      <c r="CD62" s="1"/>
      <c r="CE62" s="1"/>
      <c r="CF62" s="217"/>
    </row>
    <row r="63" spans="1:84" s="118" customFormat="1" ht="12.75">
      <c r="A63" s="1"/>
      <c r="B63" s="1"/>
      <c r="C63" s="1"/>
      <c r="D63" s="216"/>
      <c r="E63" s="124"/>
      <c r="F63" s="124"/>
      <c r="G63" s="124"/>
      <c r="H63" s="217"/>
      <c r="I63" s="1"/>
      <c r="J63" s="1"/>
      <c r="K63" s="1"/>
      <c r="L63" s="217"/>
      <c r="M63" s="124"/>
      <c r="N63" s="124"/>
      <c r="O63" s="124"/>
      <c r="P63" s="217"/>
      <c r="Q63" s="1"/>
      <c r="R63" s="1"/>
      <c r="S63" s="1"/>
      <c r="T63" s="217"/>
      <c r="U63" s="124"/>
      <c r="V63" s="124"/>
      <c r="W63" s="124"/>
      <c r="X63" s="217"/>
      <c r="Y63" s="1"/>
      <c r="Z63" s="1"/>
      <c r="AA63" s="1"/>
      <c r="AB63" s="217"/>
      <c r="AC63" s="124"/>
      <c r="AD63" s="124"/>
      <c r="AE63" s="124"/>
      <c r="AF63" s="217"/>
      <c r="AG63" s="1">
        <v>1975</v>
      </c>
      <c r="AH63" s="1">
        <v>14</v>
      </c>
      <c r="AI63" s="1">
        <v>7</v>
      </c>
      <c r="AJ63" s="217" t="str">
        <f t="shared" si="31"/>
        <v>w</v>
      </c>
      <c r="AK63" s="124"/>
      <c r="AL63" s="124"/>
      <c r="AM63" s="124"/>
      <c r="AN63" s="217"/>
      <c r="AO63" s="1"/>
      <c r="AP63" s="1"/>
      <c r="AQ63" s="1"/>
      <c r="AR63" s="217"/>
      <c r="AS63" s="124"/>
      <c r="AT63" s="124"/>
      <c r="AU63" s="124"/>
      <c r="AV63" s="217"/>
      <c r="AW63" s="1">
        <v>1988</v>
      </c>
      <c r="AX63" s="1">
        <v>44</v>
      </c>
      <c r="AY63" s="1">
        <v>6</v>
      </c>
      <c r="AZ63" s="217" t="str">
        <f t="shared" si="26"/>
        <v>w</v>
      </c>
      <c r="BA63" s="3"/>
      <c r="BB63" s="3"/>
      <c r="BC63" s="3"/>
      <c r="BD63" s="217"/>
      <c r="BE63" s="1"/>
      <c r="BF63" s="1"/>
      <c r="BG63" s="1"/>
      <c r="BH63" s="217"/>
      <c r="BI63" s="124"/>
      <c r="BJ63" s="124"/>
      <c r="BK63" s="124"/>
      <c r="BL63" s="217"/>
      <c r="BM63" s="1"/>
      <c r="BN63" s="1"/>
      <c r="BO63" s="1"/>
      <c r="BP63" s="217"/>
      <c r="BQ63" s="124"/>
      <c r="BR63" s="124"/>
      <c r="BS63" s="124"/>
      <c r="BT63" s="217"/>
      <c r="BU63" s="1"/>
      <c r="BV63" s="1"/>
      <c r="BW63" s="1"/>
      <c r="BX63" s="217"/>
      <c r="BY63" s="124"/>
      <c r="BZ63" s="124"/>
      <c r="CA63" s="124"/>
      <c r="CB63" s="217"/>
      <c r="CC63" s="1"/>
      <c r="CD63" s="1"/>
      <c r="CE63" s="1"/>
      <c r="CF63" s="217"/>
    </row>
    <row r="64" spans="1:84" s="118" customFormat="1" ht="12.75">
      <c r="A64" s="1"/>
      <c r="B64" s="1"/>
      <c r="C64" s="1"/>
      <c r="D64" s="216"/>
      <c r="E64" s="124"/>
      <c r="F64" s="124"/>
      <c r="G64" s="124"/>
      <c r="H64" s="217"/>
      <c r="I64" s="1"/>
      <c r="J64" s="1"/>
      <c r="K64" s="1"/>
      <c r="L64" s="217"/>
      <c r="M64" s="124"/>
      <c r="N64" s="124"/>
      <c r="O64" s="124"/>
      <c r="P64" s="217"/>
      <c r="Q64" s="1"/>
      <c r="R64" s="1"/>
      <c r="S64" s="1"/>
      <c r="T64" s="217"/>
      <c r="U64" s="124"/>
      <c r="V64" s="124"/>
      <c r="W64" s="124"/>
      <c r="X64" s="217"/>
      <c r="Y64" s="1"/>
      <c r="Z64" s="1"/>
      <c r="AA64" s="1"/>
      <c r="AB64" s="217"/>
      <c r="AC64" s="124"/>
      <c r="AD64" s="124"/>
      <c r="AE64" s="124"/>
      <c r="AF64" s="217"/>
      <c r="AG64" s="1">
        <v>1976</v>
      </c>
      <c r="AH64" s="1">
        <v>28</v>
      </c>
      <c r="AI64" s="1">
        <v>0</v>
      </c>
      <c r="AJ64" s="217" t="str">
        <f t="shared" si="31"/>
        <v>w</v>
      </c>
      <c r="AK64" s="124"/>
      <c r="AL64" s="124"/>
      <c r="AM64" s="124"/>
      <c r="AN64" s="217"/>
      <c r="AO64" s="1"/>
      <c r="AP64" s="1"/>
      <c r="AQ64" s="1"/>
      <c r="AR64" s="217"/>
      <c r="AS64" s="124"/>
      <c r="AT64" s="124"/>
      <c r="AU64" s="124"/>
      <c r="AV64" s="217"/>
      <c r="AW64" s="1">
        <v>1989</v>
      </c>
      <c r="AX64" s="1">
        <v>28</v>
      </c>
      <c r="AY64" s="1">
        <v>6</v>
      </c>
      <c r="AZ64" s="217" t="str">
        <f t="shared" si="26"/>
        <v>w</v>
      </c>
      <c r="BA64" s="3"/>
      <c r="BB64" s="3"/>
      <c r="BC64" s="3"/>
      <c r="BD64" s="217"/>
      <c r="BE64" s="1"/>
      <c r="BF64" s="1"/>
      <c r="BG64" s="1"/>
      <c r="BH64" s="217"/>
      <c r="BI64" s="124"/>
      <c r="BJ64" s="124"/>
      <c r="BK64" s="124"/>
      <c r="BL64" s="217"/>
      <c r="BM64" s="1"/>
      <c r="BN64" s="1"/>
      <c r="BO64" s="1"/>
      <c r="BP64" s="217"/>
      <c r="BQ64" s="124"/>
      <c r="BR64" s="124"/>
      <c r="BS64" s="124"/>
      <c r="BT64" s="217"/>
      <c r="BU64" s="1"/>
      <c r="BV64" s="1"/>
      <c r="BW64" s="1"/>
      <c r="BX64" s="217"/>
      <c r="BY64" s="124"/>
      <c r="BZ64" s="124"/>
      <c r="CA64" s="124"/>
      <c r="CB64" s="217"/>
      <c r="CC64" s="1"/>
      <c r="CD64" s="1"/>
      <c r="CE64" s="1"/>
      <c r="CF64" s="217"/>
    </row>
    <row r="65" spans="1:84" s="118" customFormat="1" ht="12.75">
      <c r="A65" s="1"/>
      <c r="B65" s="1"/>
      <c r="C65" s="1"/>
      <c r="D65" s="216"/>
      <c r="E65" s="124"/>
      <c r="F65" s="124"/>
      <c r="G65" s="124"/>
      <c r="H65" s="217"/>
      <c r="I65" s="1"/>
      <c r="J65" s="1"/>
      <c r="K65" s="1"/>
      <c r="L65" s="217"/>
      <c r="M65" s="124"/>
      <c r="N65" s="124"/>
      <c r="O65" s="124"/>
      <c r="P65" s="217"/>
      <c r="Q65" s="1"/>
      <c r="R65" s="1"/>
      <c r="S65" s="1"/>
      <c r="T65" s="217"/>
      <c r="U65" s="124"/>
      <c r="V65" s="124"/>
      <c r="W65" s="124"/>
      <c r="X65" s="217"/>
      <c r="Y65" s="1"/>
      <c r="Z65" s="1"/>
      <c r="AA65" s="1"/>
      <c r="AB65" s="217"/>
      <c r="AC65" s="124"/>
      <c r="AD65" s="124"/>
      <c r="AE65" s="124"/>
      <c r="AF65" s="217"/>
      <c r="AG65" s="1">
        <v>1977</v>
      </c>
      <c r="AH65" s="1">
        <v>14</v>
      </c>
      <c r="AI65" s="1">
        <v>21</v>
      </c>
      <c r="AJ65" s="217" t="str">
        <f t="shared" si="31"/>
        <v>l</v>
      </c>
      <c r="AK65" s="124"/>
      <c r="AL65" s="124"/>
      <c r="AM65" s="124"/>
      <c r="AN65" s="217"/>
      <c r="AO65" s="1"/>
      <c r="AP65" s="1"/>
      <c r="AQ65" s="1"/>
      <c r="AR65" s="217"/>
      <c r="AS65" s="124"/>
      <c r="AT65" s="124"/>
      <c r="AU65" s="124"/>
      <c r="AV65" s="217"/>
      <c r="AW65" s="1" t="s">
        <v>20</v>
      </c>
      <c r="AX65" s="1">
        <v>35.37</v>
      </c>
      <c r="AY65" s="1">
        <v>8.74</v>
      </c>
      <c r="AZ65" s="217"/>
      <c r="BA65" s="3"/>
      <c r="BB65" s="3"/>
      <c r="BC65" s="3"/>
      <c r="BD65" s="217"/>
      <c r="BE65" s="1"/>
      <c r="BF65" s="1"/>
      <c r="BG65" s="1"/>
      <c r="BH65" s="217"/>
      <c r="BI65" s="124"/>
      <c r="BJ65" s="124"/>
      <c r="BK65" s="124"/>
      <c r="BL65" s="217"/>
      <c r="BM65" s="1"/>
      <c r="BN65" s="1"/>
      <c r="BO65" s="1"/>
      <c r="BP65" s="217"/>
      <c r="BQ65" s="124"/>
      <c r="BR65" s="124"/>
      <c r="BS65" s="124"/>
      <c r="BT65" s="217"/>
      <c r="BU65" s="1"/>
      <c r="BV65" s="1"/>
      <c r="BW65" s="1"/>
      <c r="BX65" s="217"/>
      <c r="BY65" s="124"/>
      <c r="BZ65" s="124"/>
      <c r="CA65" s="124"/>
      <c r="CB65" s="217"/>
      <c r="CC65" s="1"/>
      <c r="CD65" s="1"/>
      <c r="CE65" s="1"/>
      <c r="CF65" s="217"/>
    </row>
    <row r="66" spans="1:84" s="118" customFormat="1" ht="12.75">
      <c r="A66" s="1"/>
      <c r="B66" s="1"/>
      <c r="C66" s="1"/>
      <c r="D66" s="216"/>
      <c r="E66" s="124"/>
      <c r="F66" s="124"/>
      <c r="G66" s="124"/>
      <c r="H66" s="217"/>
      <c r="I66" s="1"/>
      <c r="J66" s="1"/>
      <c r="K66" s="1"/>
      <c r="L66" s="217"/>
      <c r="M66" s="124"/>
      <c r="N66" s="124"/>
      <c r="O66" s="124"/>
      <c r="P66" s="217"/>
      <c r="Q66" s="1"/>
      <c r="R66" s="1"/>
      <c r="S66" s="1"/>
      <c r="T66" s="217"/>
      <c r="U66" s="124"/>
      <c r="V66" s="124"/>
      <c r="W66" s="124"/>
      <c r="X66" s="217"/>
      <c r="Y66" s="1"/>
      <c r="Z66" s="1"/>
      <c r="AA66" s="1"/>
      <c r="AB66" s="217"/>
      <c r="AC66" s="124"/>
      <c r="AD66" s="124"/>
      <c r="AE66" s="124"/>
      <c r="AF66" s="217"/>
      <c r="AG66" s="1">
        <v>1978</v>
      </c>
      <c r="AH66" s="1">
        <v>49</v>
      </c>
      <c r="AI66" s="1">
        <v>0</v>
      </c>
      <c r="AJ66" s="217" t="str">
        <f t="shared" si="31"/>
        <v>w</v>
      </c>
      <c r="AK66" s="124"/>
      <c r="AL66" s="124"/>
      <c r="AM66" s="124"/>
      <c r="AN66" s="217"/>
      <c r="AO66" s="1"/>
      <c r="AP66" s="1"/>
      <c r="AQ66" s="1"/>
      <c r="AR66" s="217"/>
      <c r="AS66" s="124"/>
      <c r="AT66" s="124"/>
      <c r="AU66" s="124"/>
      <c r="AV66" s="217"/>
      <c r="AW66" s="1"/>
      <c r="AX66" s="1"/>
      <c r="AY66" s="1"/>
      <c r="AZ66" s="217"/>
      <c r="BA66" s="3"/>
      <c r="BB66" s="3"/>
      <c r="BC66" s="3"/>
      <c r="BD66" s="217"/>
      <c r="BE66" s="1"/>
      <c r="BF66" s="1"/>
      <c r="BG66" s="1"/>
      <c r="BH66" s="217"/>
      <c r="BI66" s="124"/>
      <c r="BJ66" s="124"/>
      <c r="BK66" s="124"/>
      <c r="BL66" s="217"/>
      <c r="BM66" s="123"/>
      <c r="BN66" s="123"/>
      <c r="BO66" s="123"/>
      <c r="BP66" s="216"/>
      <c r="BQ66" s="124"/>
      <c r="BR66" s="124"/>
      <c r="BS66" s="124"/>
      <c r="BT66" s="217"/>
      <c r="BU66" s="1"/>
      <c r="BV66" s="1"/>
      <c r="BW66" s="1"/>
      <c r="BX66" s="217"/>
      <c r="BY66" s="124"/>
      <c r="BZ66" s="124"/>
      <c r="CA66" s="124"/>
      <c r="CB66" s="217"/>
      <c r="CC66" s="1"/>
      <c r="CD66" s="1"/>
      <c r="CE66" s="1"/>
      <c r="CF66" s="217"/>
    </row>
    <row r="67" spans="1:84" s="118" customFormat="1" ht="12.75">
      <c r="A67" s="1"/>
      <c r="B67" s="1"/>
      <c r="C67" s="1"/>
      <c r="D67" s="216"/>
      <c r="E67" s="124"/>
      <c r="F67" s="124"/>
      <c r="G67" s="124"/>
      <c r="H67" s="217"/>
      <c r="I67" s="1"/>
      <c r="J67" s="1"/>
      <c r="K67" s="1"/>
      <c r="L67" s="217"/>
      <c r="M67" s="124"/>
      <c r="N67" s="124"/>
      <c r="O67" s="124"/>
      <c r="P67" s="217"/>
      <c r="Q67" s="1"/>
      <c r="R67" s="1"/>
      <c r="S67" s="1"/>
      <c r="T67" s="217"/>
      <c r="U67" s="124"/>
      <c r="V67" s="124"/>
      <c r="W67" s="124"/>
      <c r="X67" s="217"/>
      <c r="Y67" s="123"/>
      <c r="Z67" s="123"/>
      <c r="AA67" s="123"/>
      <c r="AB67" s="216"/>
      <c r="AC67" s="124"/>
      <c r="AD67" s="124"/>
      <c r="AE67" s="124"/>
      <c r="AF67" s="216"/>
      <c r="AG67" s="1" t="s">
        <v>20</v>
      </c>
      <c r="AH67" s="1">
        <v>25.8</v>
      </c>
      <c r="AI67" s="1">
        <v>6.5</v>
      </c>
      <c r="AJ67" s="217"/>
      <c r="AK67" s="124"/>
      <c r="AL67" s="124"/>
      <c r="AM67" s="124"/>
      <c r="AN67" s="217"/>
      <c r="AO67" s="1"/>
      <c r="AP67" s="1"/>
      <c r="AQ67" s="1"/>
      <c r="AR67" s="217"/>
      <c r="AS67" s="127"/>
      <c r="AT67" s="127"/>
      <c r="AU67" s="127"/>
      <c r="AV67" s="216"/>
      <c r="AW67" s="1"/>
      <c r="AX67" s="1"/>
      <c r="AY67" s="1"/>
      <c r="AZ67" s="217"/>
      <c r="BA67" s="3"/>
      <c r="BB67" s="3"/>
      <c r="BC67" s="3"/>
      <c r="BD67" s="217"/>
      <c r="BE67" s="1"/>
      <c r="BF67" s="1"/>
      <c r="BG67" s="1"/>
      <c r="BH67" s="217"/>
      <c r="BI67" s="124"/>
      <c r="BJ67" s="124"/>
      <c r="BK67" s="124"/>
      <c r="BL67" s="217"/>
      <c r="BM67" s="123"/>
      <c r="BN67" s="123"/>
      <c r="BO67" s="123"/>
      <c r="BP67" s="216"/>
      <c r="BQ67" s="124"/>
      <c r="BR67" s="124"/>
      <c r="BS67" s="124"/>
      <c r="BT67" s="217"/>
      <c r="BU67" s="1"/>
      <c r="BV67" s="1"/>
      <c r="BW67" s="1"/>
      <c r="BX67" s="217"/>
      <c r="BY67" s="124"/>
      <c r="BZ67" s="124"/>
      <c r="CA67" s="124"/>
      <c r="CB67" s="217"/>
      <c r="CC67" s="1"/>
      <c r="CD67" s="1"/>
      <c r="CE67" s="1"/>
      <c r="CF67" s="217"/>
    </row>
    <row r="68" spans="1:85" s="118" customFormat="1" ht="12.75">
      <c r="A68" s="123"/>
      <c r="B68" s="123"/>
      <c r="C68" s="123"/>
      <c r="D68" s="216">
        <f>COUNTIF(D1:D67,"w")</f>
        <v>26</v>
      </c>
      <c r="E68" s="124"/>
      <c r="F68" s="124"/>
      <c r="G68" s="124"/>
      <c r="H68" s="216">
        <f>COUNTIF(H1:H67,"w")</f>
        <v>25</v>
      </c>
      <c r="I68" s="1"/>
      <c r="J68" s="1"/>
      <c r="K68" s="1"/>
      <c r="L68" s="217"/>
      <c r="M68" s="124"/>
      <c r="N68" s="124"/>
      <c r="O68" s="124"/>
      <c r="P68" s="216">
        <f>COUNTIF(P1:P67,"w")</f>
        <v>24</v>
      </c>
      <c r="Q68" s="1"/>
      <c r="R68" s="1"/>
      <c r="S68" s="1"/>
      <c r="T68" s="216">
        <f>COUNTIF(T1:T67,"w")</f>
        <v>27</v>
      </c>
      <c r="U68" s="127"/>
      <c r="V68" s="127"/>
      <c r="W68" s="127"/>
      <c r="X68" s="216">
        <f>COUNTIF(X1:X67,"w")</f>
        <v>11</v>
      </c>
      <c r="Y68" s="123"/>
      <c r="Z68" s="123"/>
      <c r="AA68" s="123"/>
      <c r="AB68" s="216">
        <f>COUNTIF(AB1:AB67,"w")</f>
        <v>21</v>
      </c>
      <c r="AC68" s="127"/>
      <c r="AD68" s="127"/>
      <c r="AE68" s="127"/>
      <c r="AF68" s="216">
        <f>COUNTIF(AF1:AF67,"w")</f>
        <v>30</v>
      </c>
      <c r="AG68" s="1"/>
      <c r="AH68" s="1"/>
      <c r="AI68" s="1"/>
      <c r="AJ68" s="216">
        <f>COUNTIF(AJ1:AJ67,"w")</f>
        <v>42</v>
      </c>
      <c r="AK68" s="124"/>
      <c r="AL68" s="124"/>
      <c r="AM68" s="124"/>
      <c r="AN68" s="216">
        <f>COUNTIF(AN1:AN67,"w")</f>
        <v>17</v>
      </c>
      <c r="AO68" s="1"/>
      <c r="AP68" s="1"/>
      <c r="AQ68" s="1"/>
      <c r="AR68" s="216">
        <f>COUNTIF(AR1:AR67,"w")</f>
        <v>29</v>
      </c>
      <c r="AS68" s="127"/>
      <c r="AT68" s="127"/>
      <c r="AU68" s="127"/>
      <c r="AV68" s="216">
        <f>COUNTIF(AV1:AV67,"w")</f>
        <v>30</v>
      </c>
      <c r="AW68" s="1"/>
      <c r="AX68" s="1"/>
      <c r="AY68" s="1"/>
      <c r="AZ68" s="216">
        <f>COUNTIF(AZ1:AZ67,"w")</f>
        <v>30</v>
      </c>
      <c r="BA68" s="3"/>
      <c r="BB68" s="3"/>
      <c r="BC68" s="3"/>
      <c r="BD68" s="216">
        <f>COUNTIF(BD1:BD67,"w")</f>
        <v>42</v>
      </c>
      <c r="BE68" s="1"/>
      <c r="BF68" s="1"/>
      <c r="BG68" s="1"/>
      <c r="BH68" s="216">
        <f>COUNTIF(BH1:BH67,"w")</f>
        <v>30</v>
      </c>
      <c r="BI68" s="124"/>
      <c r="BJ68" s="124"/>
      <c r="BK68" s="124"/>
      <c r="BL68" s="216">
        <f>COUNTIF(BL1:BL67,"w")</f>
        <v>28</v>
      </c>
      <c r="BM68" s="123"/>
      <c r="BN68" s="123"/>
      <c r="BO68" s="123"/>
      <c r="BP68" s="216">
        <f>COUNTIF(BP1:BP67,"w")</f>
        <v>19</v>
      </c>
      <c r="BQ68" s="124"/>
      <c r="BR68" s="124"/>
      <c r="BS68" s="124"/>
      <c r="BT68" s="216">
        <f>COUNTIF(BT1:BT67,"w")</f>
        <v>26</v>
      </c>
      <c r="BU68" s="1"/>
      <c r="BV68" s="1"/>
      <c r="BW68" s="1"/>
      <c r="BX68" s="216">
        <f>COUNTIF(BX1:BX67,"w")</f>
        <v>24</v>
      </c>
      <c r="BY68" s="124"/>
      <c r="BZ68" s="124"/>
      <c r="CA68" s="124"/>
      <c r="CB68" s="216">
        <f>COUNTIF(CB1:CB67,"w")</f>
        <v>35</v>
      </c>
      <c r="CC68" s="1"/>
      <c r="CD68" s="1"/>
      <c r="CE68" s="1"/>
      <c r="CF68" s="216">
        <f>COUNTIF(CF1:CF67,"w")</f>
        <v>16</v>
      </c>
      <c r="CG68" s="118">
        <f>SUM(A68:CF69)</f>
        <v>532</v>
      </c>
    </row>
    <row r="69" spans="5:84" ht="12.75">
      <c r="E69" s="124"/>
      <c r="F69" s="124"/>
      <c r="G69" s="124"/>
      <c r="H69" s="217"/>
      <c r="I69" s="1"/>
      <c r="J69" s="1"/>
      <c r="K69" s="1"/>
      <c r="L69" s="217"/>
      <c r="M69" s="124"/>
      <c r="N69" s="124"/>
      <c r="O69" s="124"/>
      <c r="P69" s="217"/>
      <c r="AG69" s="1"/>
      <c r="AH69" s="1"/>
      <c r="AI69" s="1"/>
      <c r="AJ69" s="217"/>
      <c r="AK69" s="124"/>
      <c r="AL69" s="124"/>
      <c r="AM69" s="124"/>
      <c r="AN69" s="217"/>
      <c r="AO69" s="1"/>
      <c r="AP69" s="1"/>
      <c r="AQ69" s="1"/>
      <c r="AR69" s="217"/>
      <c r="AW69" s="1"/>
      <c r="AX69" s="1"/>
      <c r="AY69" s="1"/>
      <c r="AZ69" s="217"/>
      <c r="BE69" s="1"/>
      <c r="BF69" s="1"/>
      <c r="BG69" s="1"/>
      <c r="BH69" s="217"/>
      <c r="BI69" s="124"/>
      <c r="BJ69" s="124"/>
      <c r="BK69" s="124"/>
      <c r="BQ69" s="124"/>
      <c r="BR69" s="124"/>
      <c r="BS69" s="124"/>
      <c r="BU69" s="1"/>
      <c r="BV69" s="1"/>
      <c r="BW69" s="1"/>
      <c r="BX69" s="217"/>
      <c r="BY69" s="124"/>
      <c r="BZ69" s="124"/>
      <c r="CA69" s="124"/>
      <c r="CB69" s="217"/>
      <c r="CC69" s="1"/>
      <c r="CD69" s="1"/>
      <c r="CE69" s="1"/>
      <c r="CF69" s="217"/>
    </row>
    <row r="70" spans="4:85" ht="12.75">
      <c r="D70" s="216">
        <f>COUNTIF(D3:D69,"l")</f>
        <v>9</v>
      </c>
      <c r="E70" s="124"/>
      <c r="F70" s="124"/>
      <c r="G70" s="124"/>
      <c r="H70" s="216">
        <f>COUNTIF(H3:H69,"l")</f>
        <v>20</v>
      </c>
      <c r="I70" s="1"/>
      <c r="J70" s="1"/>
      <c r="K70" s="1"/>
      <c r="L70" s="216">
        <f>COUNTIF(L3:L69,"l")</f>
        <v>14</v>
      </c>
      <c r="M70" s="124"/>
      <c r="N70" s="124"/>
      <c r="O70" s="124"/>
      <c r="P70" s="216">
        <f>COUNTIF(P3:P69,"l")</f>
        <v>12</v>
      </c>
      <c r="T70" s="216">
        <f>COUNTIF(T3:T69,"l")</f>
        <v>14</v>
      </c>
      <c r="X70" s="216">
        <f>COUNTIF(X3:X69,"l")</f>
        <v>4</v>
      </c>
      <c r="AB70" s="216">
        <f>COUNTIF(AB3:AB69,"l")</f>
        <v>19</v>
      </c>
      <c r="AF70" s="216">
        <f>COUNTIF(AF3:AF69,"l")</f>
        <v>3</v>
      </c>
      <c r="AJ70" s="216">
        <f>COUNTIF(AJ3:AJ69,"l")</f>
        <v>5</v>
      </c>
      <c r="AK70" s="124"/>
      <c r="AL70" s="124"/>
      <c r="AM70" s="124"/>
      <c r="AN70" s="216">
        <f>COUNTIF(AN3:AN69,"l")</f>
        <v>9</v>
      </c>
      <c r="AO70" s="1"/>
      <c r="AP70" s="1"/>
      <c r="AQ70" s="1"/>
      <c r="AR70" s="216">
        <f>COUNTIF(AR3:AR69,"l")</f>
        <v>7</v>
      </c>
      <c r="AV70" s="216">
        <f>COUNTIF(AV3:AV69,"l")</f>
        <v>7</v>
      </c>
      <c r="AW70" s="1"/>
      <c r="AX70" s="1"/>
      <c r="AY70" s="1"/>
      <c r="AZ70" s="216">
        <f>COUNTIF(AZ3:AZ69,"l")</f>
        <v>13</v>
      </c>
      <c r="BD70" s="216">
        <f>COUNTIF(BD3:BD69,"l")</f>
        <v>4</v>
      </c>
      <c r="BE70" s="1"/>
      <c r="BF70" s="1"/>
      <c r="BG70" s="1"/>
      <c r="BH70" s="216">
        <f>COUNTIF(BH3:BH69,"l")</f>
        <v>20</v>
      </c>
      <c r="BI70" s="124"/>
      <c r="BJ70" s="124"/>
      <c r="BK70" s="124"/>
      <c r="BL70" s="216">
        <f>COUNTIF(BL3:BL69,"l")</f>
        <v>17</v>
      </c>
      <c r="BP70" s="216">
        <f>COUNTIF(BP3:BP69,"l")</f>
        <v>12</v>
      </c>
      <c r="BQ70" s="124"/>
      <c r="BR70" s="124"/>
      <c r="BS70" s="124"/>
      <c r="BT70" s="216">
        <f>COUNTIF(BT3:BT69,"l")</f>
        <v>9</v>
      </c>
      <c r="BX70" s="216">
        <f>COUNTIF(BX3:BX69,"l")</f>
        <v>10</v>
      </c>
      <c r="BY70" s="124"/>
      <c r="BZ70" s="124"/>
      <c r="CA70" s="124"/>
      <c r="CB70" s="216">
        <f>COUNTIF(CB3:CB69,"l")</f>
        <v>9</v>
      </c>
      <c r="CC70" s="1"/>
      <c r="CD70" s="1"/>
      <c r="CE70" s="1"/>
      <c r="CF70" s="216">
        <f>COUNTIF(CF3:CF69,"l")</f>
        <v>10</v>
      </c>
      <c r="CG70" s="118">
        <f>SUM(A70:CF71)</f>
        <v>227</v>
      </c>
    </row>
    <row r="71" spans="5:83" ht="12.75">
      <c r="E71" s="124"/>
      <c r="F71" s="124"/>
      <c r="G71" s="124"/>
      <c r="I71" s="1"/>
      <c r="J71" s="1"/>
      <c r="K71" s="1"/>
      <c r="L71" s="217"/>
      <c r="M71" s="124"/>
      <c r="N71" s="124"/>
      <c r="O71" s="124"/>
      <c r="AK71" s="124"/>
      <c r="AL71" s="124"/>
      <c r="AM71" s="124"/>
      <c r="AN71" s="217"/>
      <c r="AO71" s="1"/>
      <c r="AP71" s="1"/>
      <c r="AQ71" s="1"/>
      <c r="AW71" s="1"/>
      <c r="AX71" s="1"/>
      <c r="AY71" s="1"/>
      <c r="BE71" s="1"/>
      <c r="BF71" s="1"/>
      <c r="BG71" s="1"/>
      <c r="BH71" s="217"/>
      <c r="BY71" s="124"/>
      <c r="BZ71" s="124"/>
      <c r="CA71" s="124"/>
      <c r="CB71" s="217"/>
      <c r="CD71" s="1"/>
      <c r="CE71" s="1"/>
    </row>
    <row r="72" spans="4:85" ht="12.75">
      <c r="D72" s="216">
        <f>COUNTIF(D5:D71,"t")</f>
        <v>0</v>
      </c>
      <c r="H72" s="216">
        <f>COUNTIF(H5:H71,"t")</f>
        <v>1</v>
      </c>
      <c r="I72" s="1"/>
      <c r="J72" s="1"/>
      <c r="K72" s="1"/>
      <c r="L72" s="216">
        <f>COUNTIF(L5:L71,"t")</f>
        <v>0</v>
      </c>
      <c r="P72" s="216">
        <f>COUNTIF(P5:P71,"t")</f>
        <v>2</v>
      </c>
      <c r="T72" s="216">
        <f>COUNTIF(T5:T71,"t")</f>
        <v>1</v>
      </c>
      <c r="X72" s="216">
        <f>COUNTIF(X5:X71,"t")</f>
        <v>0</v>
      </c>
      <c r="AB72" s="216">
        <f>COUNTIF(AB5:AB71,"t")</f>
        <v>0</v>
      </c>
      <c r="AF72" s="216">
        <f>COUNTIF(AF5:AF71,"t")</f>
        <v>1</v>
      </c>
      <c r="AJ72" s="216">
        <f>COUNTIF(AJ5:AJ71,"t")</f>
        <v>0</v>
      </c>
      <c r="AK72" s="124"/>
      <c r="AL72" s="124"/>
      <c r="AM72" s="124"/>
      <c r="AN72" s="216">
        <f>COUNTIF(AN5:AN71,"t")</f>
        <v>1</v>
      </c>
      <c r="AO72" s="1"/>
      <c r="AP72" s="1"/>
      <c r="AQ72" s="1"/>
      <c r="AR72" s="216">
        <f>COUNTIF(AR5:AR71,"t")</f>
        <v>0</v>
      </c>
      <c r="AV72" s="216">
        <f>COUNTIF(AV5:AV71,"t")</f>
        <v>1</v>
      </c>
      <c r="AZ72" s="216">
        <f>COUNTIF(AZ5:AZ71,"t")</f>
        <v>2</v>
      </c>
      <c r="BD72" s="216">
        <f>COUNTIF(BD5:BD71,"t")</f>
        <v>0</v>
      </c>
      <c r="BE72" s="1"/>
      <c r="BF72" s="1"/>
      <c r="BG72" s="1"/>
      <c r="BH72" s="216">
        <f>COUNTIF(BH5:BH71,"t")</f>
        <v>1</v>
      </c>
      <c r="BL72" s="216">
        <f>COUNTIF(BL5:BL71,"t")</f>
        <v>1</v>
      </c>
      <c r="BP72" s="216">
        <f>COUNTIF(BP5:BP71,"t")</f>
        <v>2</v>
      </c>
      <c r="BT72" s="216">
        <f>COUNTIF(BT5:BT71,"t")</f>
        <v>2</v>
      </c>
      <c r="BX72" s="216">
        <f>COUNTIF(BX5:BX71,"t")</f>
        <v>0</v>
      </c>
      <c r="BY72" s="124"/>
      <c r="BZ72" s="124"/>
      <c r="CA72" s="124"/>
      <c r="CB72" s="216">
        <f>COUNTIF(CB5:CB71,"t")</f>
        <v>0</v>
      </c>
      <c r="CF72" s="216">
        <f>COUNTIF(CF5:CF71,"t")</f>
        <v>0</v>
      </c>
      <c r="CG72" s="118">
        <f>SUM(A72:CF73)</f>
        <v>15</v>
      </c>
    </row>
    <row r="73" spans="9:79" ht="12.75">
      <c r="I73" s="1"/>
      <c r="J73" s="1"/>
      <c r="K73" s="1"/>
      <c r="L73" s="217"/>
      <c r="AK73" s="124"/>
      <c r="AL73" s="124"/>
      <c r="AM73" s="124"/>
      <c r="AN73" s="217"/>
      <c r="BE73" s="1"/>
      <c r="BF73" s="1"/>
      <c r="BG73" s="1"/>
      <c r="BH73" s="217"/>
      <c r="BY73" s="124"/>
      <c r="BZ73" s="124"/>
      <c r="CA73" s="124"/>
    </row>
    <row r="74" spans="57:78" ht="12.75">
      <c r="BE74" s="1"/>
      <c r="BF74" s="1"/>
      <c r="BG74" s="1"/>
      <c r="BY74" s="132"/>
      <c r="BZ74" s="124"/>
    </row>
    <row r="75" spans="57:78" ht="12.75">
      <c r="BE75" s="1"/>
      <c r="BF75" s="1"/>
      <c r="BG75" s="1"/>
      <c r="BY75" s="132"/>
      <c r="BZ75" s="124"/>
    </row>
    <row r="76" spans="57:78" ht="12.75">
      <c r="BE76" s="1"/>
      <c r="BF76" s="1"/>
      <c r="BG76" s="1"/>
      <c r="BY76" s="132"/>
      <c r="BZ76" s="124"/>
    </row>
    <row r="77" spans="57:78" ht="12.75">
      <c r="BE77" s="1"/>
      <c r="BF77" s="1"/>
      <c r="BG77" s="1"/>
      <c r="BY77" s="132"/>
      <c r="BZ77" s="124"/>
    </row>
    <row r="78" spans="57:78" ht="12.75">
      <c r="BE78" s="1"/>
      <c r="BF78" s="1"/>
      <c r="BG78" s="1"/>
      <c r="BY78" s="132"/>
      <c r="BZ78" s="124"/>
    </row>
    <row r="79" spans="77:78" ht="12.75">
      <c r="BY79" s="132"/>
      <c r="BZ79" s="124"/>
    </row>
    <row r="80" spans="77:78" ht="12.75">
      <c r="BY80" s="132"/>
      <c r="BZ80" s="124"/>
    </row>
    <row r="81" spans="77:78" ht="12.75">
      <c r="BY81" s="132"/>
      <c r="BZ81" s="124"/>
    </row>
    <row r="82" spans="77:78" ht="12.75">
      <c r="BY82" s="132"/>
      <c r="BZ82" s="124"/>
    </row>
    <row r="83" ht="12.75">
      <c r="BY83" s="13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0">
      <selection activeCell="I13" sqref="I13"/>
    </sheetView>
  </sheetViews>
  <sheetFormatPr defaultColWidth="9.140625" defaultRowHeight="12.75"/>
  <cols>
    <col min="1" max="1" width="18.8515625" style="78" bestFit="1" customWidth="1"/>
    <col min="2" max="2" width="8.421875" style="0" bestFit="1" customWidth="1"/>
    <col min="3" max="3" width="7.421875" style="0" bestFit="1" customWidth="1"/>
    <col min="4" max="4" width="5.140625" style="0" bestFit="1" customWidth="1"/>
    <col min="5" max="5" width="8.00390625" style="0" bestFit="1" customWidth="1"/>
    <col min="6" max="6" width="7.421875" style="0" bestFit="1" customWidth="1"/>
    <col min="7" max="7" width="11.57421875" style="0" bestFit="1" customWidth="1"/>
  </cols>
  <sheetData>
    <row r="1" spans="1:7" s="9" customFormat="1" ht="20.25" customHeight="1">
      <c r="A1" s="17" t="s">
        <v>175</v>
      </c>
      <c r="B1" s="16" t="s">
        <v>110</v>
      </c>
      <c r="C1" s="16" t="s">
        <v>111</v>
      </c>
      <c r="D1" s="16" t="s">
        <v>112</v>
      </c>
      <c r="E1" s="16" t="s">
        <v>146</v>
      </c>
      <c r="F1" s="16" t="s">
        <v>147</v>
      </c>
      <c r="G1" s="16" t="s">
        <v>148</v>
      </c>
    </row>
    <row r="2" spans="1:7" s="9" customFormat="1" ht="18" customHeight="1">
      <c r="A2" s="23" t="s">
        <v>27</v>
      </c>
      <c r="B2" s="14">
        <f>'GC VERSUS'!A3</f>
        <v>26</v>
      </c>
      <c r="C2" s="14">
        <f>'GC VERSUS'!B3</f>
        <v>9</v>
      </c>
      <c r="D2" s="14">
        <f>'GC VERSUS'!C3</f>
        <v>0</v>
      </c>
      <c r="E2" s="24">
        <f>(B2+(D2/2))/(B2+C2+D2)</f>
        <v>0.7428571428571429</v>
      </c>
      <c r="F2" s="14" t="s">
        <v>120</v>
      </c>
      <c r="G2" s="14">
        <v>2002</v>
      </c>
    </row>
    <row r="3" spans="1:7" s="9" customFormat="1" ht="18" customHeight="1">
      <c r="A3" s="23" t="s">
        <v>73</v>
      </c>
      <c r="B3" s="14">
        <f>'GC VERSUS'!E3</f>
        <v>1</v>
      </c>
      <c r="C3" s="14">
        <f>'GC VERSUS'!F3</f>
        <v>0</v>
      </c>
      <c r="D3" s="14">
        <f>'GC VERSUS'!G3</f>
        <v>0</v>
      </c>
      <c r="E3" s="24">
        <f aca="true" t="shared" si="0" ref="E3:E68">(B3+(D3/2))/(B3+C3+D3)</f>
        <v>1</v>
      </c>
      <c r="F3" s="14" t="s">
        <v>121</v>
      </c>
      <c r="G3" s="14">
        <v>1970</v>
      </c>
    </row>
    <row r="4" spans="1:7" s="9" customFormat="1" ht="18" customHeight="1">
      <c r="A4" s="23" t="s">
        <v>122</v>
      </c>
      <c r="B4" s="14">
        <f>'GC VERSUS'!E9</f>
        <v>1</v>
      </c>
      <c r="C4" s="14">
        <f>'GC VERSUS'!F9</f>
        <v>0</v>
      </c>
      <c r="D4" s="14">
        <f>'GC VERSUS'!G9</f>
        <v>0</v>
      </c>
      <c r="E4" s="24">
        <f t="shared" si="0"/>
        <v>1</v>
      </c>
      <c r="F4" s="14" t="s">
        <v>121</v>
      </c>
      <c r="G4" s="14">
        <v>1974</v>
      </c>
    </row>
    <row r="5" spans="1:7" s="9" customFormat="1" ht="18" customHeight="1">
      <c r="A5" s="23" t="s">
        <v>113</v>
      </c>
      <c r="B5" s="14">
        <f>'GC VERSUS'!E15</f>
        <v>23</v>
      </c>
      <c r="C5" s="14">
        <f>'GC VERSUS'!F15</f>
        <v>20</v>
      </c>
      <c r="D5" s="14">
        <f>'GC VERSUS'!G15</f>
        <v>1</v>
      </c>
      <c r="E5" s="24">
        <f t="shared" si="0"/>
        <v>0.5340909090909091</v>
      </c>
      <c r="F5" s="14" t="s">
        <v>128</v>
      </c>
      <c r="G5" s="14">
        <v>2009</v>
      </c>
    </row>
    <row r="6" spans="1:7" s="9" customFormat="1" ht="18" customHeight="1">
      <c r="A6" s="23" t="s">
        <v>92</v>
      </c>
      <c r="B6" s="14">
        <f>'GC VERSUS'!I3</f>
        <v>1</v>
      </c>
      <c r="C6" s="14">
        <f>'GC VERSUS'!J3</f>
        <v>0</v>
      </c>
      <c r="D6" s="14">
        <f>'GC VERSUS'!K3</f>
        <v>0</v>
      </c>
      <c r="E6" s="24">
        <f t="shared" si="0"/>
        <v>1</v>
      </c>
      <c r="F6" s="14" t="s">
        <v>121</v>
      </c>
      <c r="G6" s="14">
        <v>1996</v>
      </c>
    </row>
    <row r="7" spans="1:7" s="9" customFormat="1" ht="18" customHeight="1">
      <c r="A7" s="23" t="s">
        <v>114</v>
      </c>
      <c r="B7" s="14">
        <f>'GC VERSUS'!I9</f>
        <v>3</v>
      </c>
      <c r="C7" s="14">
        <f>'GC VERSUS'!J9</f>
        <v>10</v>
      </c>
      <c r="D7" s="14">
        <f>'GC VERSUS'!K9</f>
        <v>0</v>
      </c>
      <c r="E7" s="24">
        <f t="shared" si="0"/>
        <v>0.23076923076923078</v>
      </c>
      <c r="F7" s="14" t="s">
        <v>121</v>
      </c>
      <c r="G7" s="14">
        <v>1958</v>
      </c>
    </row>
    <row r="8" spans="1:7" s="9" customFormat="1" ht="18" customHeight="1">
      <c r="A8" s="23" t="s">
        <v>80</v>
      </c>
      <c r="B8" s="14">
        <f>'GC VERSUS'!I27</f>
        <v>1</v>
      </c>
      <c r="C8" s="14">
        <f>'GC VERSUS'!J27</f>
        <v>2</v>
      </c>
      <c r="D8" s="14">
        <f>'GC VERSUS'!K27</f>
        <v>0</v>
      </c>
      <c r="E8" s="24">
        <f t="shared" si="0"/>
        <v>0.3333333333333333</v>
      </c>
      <c r="F8" s="14" t="s">
        <v>124</v>
      </c>
      <c r="G8" s="14">
        <v>1985</v>
      </c>
    </row>
    <row r="9" spans="1:7" s="9" customFormat="1" ht="18" customHeight="1">
      <c r="A9" s="23" t="s">
        <v>24</v>
      </c>
      <c r="B9" s="14">
        <f>'GC VERSUS'!I35</f>
        <v>2</v>
      </c>
      <c r="C9" s="14">
        <f>'GC VERSUS'!J35</f>
        <v>0</v>
      </c>
      <c r="D9" s="14">
        <v>0</v>
      </c>
      <c r="E9" s="24">
        <f t="shared" si="0"/>
        <v>1</v>
      </c>
      <c r="F9" s="14" t="s">
        <v>125</v>
      </c>
      <c r="G9" s="14">
        <v>1933</v>
      </c>
    </row>
    <row r="10" spans="1:7" s="9" customFormat="1" ht="18" customHeight="1">
      <c r="A10" s="23" t="s">
        <v>323</v>
      </c>
      <c r="B10" s="14">
        <f>'GC VERSUS'!I42</f>
        <v>1</v>
      </c>
      <c r="C10" s="14">
        <f>'GC VERSUS'!J42</f>
        <v>0</v>
      </c>
      <c r="D10" s="14">
        <f>'GC VERSUS'!K48</f>
        <v>0</v>
      </c>
      <c r="E10" s="24">
        <f t="shared" si="0"/>
        <v>1</v>
      </c>
      <c r="F10" s="14" t="s">
        <v>121</v>
      </c>
      <c r="G10" s="14">
        <v>2009</v>
      </c>
    </row>
    <row r="11" spans="1:7" s="9" customFormat="1" ht="18" customHeight="1">
      <c r="A11" s="23" t="s">
        <v>96</v>
      </c>
      <c r="B11" s="14">
        <f>'GC VERSUS'!I48</f>
        <v>1</v>
      </c>
      <c r="C11" s="14">
        <f>'GC VERSUS'!J48</f>
        <v>0</v>
      </c>
      <c r="D11" s="14">
        <f>'GC VERSUS'!K48</f>
        <v>0</v>
      </c>
      <c r="E11" s="24">
        <f t="shared" si="0"/>
        <v>1</v>
      </c>
      <c r="F11" s="14" t="s">
        <v>121</v>
      </c>
      <c r="G11" s="14">
        <v>1997</v>
      </c>
    </row>
    <row r="12" spans="1:7" s="9" customFormat="1" ht="18" customHeight="1">
      <c r="A12" s="23" t="s">
        <v>94</v>
      </c>
      <c r="B12" s="14">
        <f>'GC VERSUS'!I54</f>
        <v>0</v>
      </c>
      <c r="C12" s="14">
        <f>'GC VERSUS'!J54</f>
        <v>2</v>
      </c>
      <c r="D12" s="14">
        <f>'GC VERSUS'!K54</f>
        <v>0</v>
      </c>
      <c r="E12" s="24">
        <f t="shared" si="0"/>
        <v>0</v>
      </c>
      <c r="F12" s="14" t="s">
        <v>126</v>
      </c>
      <c r="G12" s="14">
        <v>1999</v>
      </c>
    </row>
    <row r="13" spans="1:7" s="9" customFormat="1" ht="18" customHeight="1">
      <c r="A13" s="23" t="s">
        <v>127</v>
      </c>
      <c r="B13" s="14">
        <f>'GC VERSUS'!M3</f>
        <v>1</v>
      </c>
      <c r="C13" s="14">
        <f>'GC VERSUS'!N3</f>
        <v>0</v>
      </c>
      <c r="D13" s="14">
        <f>'GC VERSUS'!O3</f>
        <v>0</v>
      </c>
      <c r="E13" s="24">
        <f t="shared" si="0"/>
        <v>1</v>
      </c>
      <c r="F13" s="14" t="s">
        <v>121</v>
      </c>
      <c r="G13" s="14">
        <v>1939</v>
      </c>
    </row>
    <row r="14" spans="1:7" s="9" customFormat="1" ht="18" customHeight="1">
      <c r="A14" s="23" t="s">
        <v>38</v>
      </c>
      <c r="B14" s="14">
        <f>'GC VERSUS'!M9</f>
        <v>1</v>
      </c>
      <c r="C14" s="14">
        <f>'GC VERSUS'!N9</f>
        <v>0</v>
      </c>
      <c r="D14" s="14">
        <f>'GC VERSUS'!O9</f>
        <v>0</v>
      </c>
      <c r="E14" s="24">
        <f t="shared" si="0"/>
        <v>1</v>
      </c>
      <c r="F14" s="14" t="s">
        <v>121</v>
      </c>
      <c r="G14" s="14">
        <v>1938</v>
      </c>
    </row>
    <row r="15" spans="1:7" s="9" customFormat="1" ht="18" customHeight="1">
      <c r="A15" s="23" t="s">
        <v>116</v>
      </c>
      <c r="B15" s="14">
        <f>'GC VERSUS'!M15</f>
        <v>3</v>
      </c>
      <c r="C15" s="14">
        <f>'GC VERSUS'!N15</f>
        <v>4</v>
      </c>
      <c r="D15" s="14">
        <f>'GC VERSUS'!O15</f>
        <v>0</v>
      </c>
      <c r="E15" s="24">
        <f t="shared" si="0"/>
        <v>0.42857142857142855</v>
      </c>
      <c r="F15" s="14" t="s">
        <v>128</v>
      </c>
      <c r="G15" s="14">
        <v>1968</v>
      </c>
    </row>
    <row r="16" spans="1:7" s="9" customFormat="1" ht="18" customHeight="1">
      <c r="A16" s="23" t="s">
        <v>19</v>
      </c>
      <c r="B16" s="14">
        <f>'GC VERSUS'!M27</f>
        <v>19</v>
      </c>
      <c r="C16" s="14">
        <f>'GC VERSUS'!N27</f>
        <v>8</v>
      </c>
      <c r="D16" s="14">
        <f>'GC VERSUS'!O27</f>
        <v>2</v>
      </c>
      <c r="E16" s="24">
        <f t="shared" si="0"/>
        <v>0.6896551724137931</v>
      </c>
      <c r="F16" s="14" t="s">
        <v>125</v>
      </c>
      <c r="G16" s="14">
        <v>2008</v>
      </c>
    </row>
    <row r="17" spans="1:7" s="9" customFormat="1" ht="18" customHeight="1">
      <c r="A17" s="23" t="s">
        <v>25</v>
      </c>
      <c r="B17" s="14">
        <f>'GC VERSUS'!Q3</f>
        <v>17</v>
      </c>
      <c r="C17" s="14">
        <f>'GC VERSUS'!R3</f>
        <v>9</v>
      </c>
      <c r="D17" s="14">
        <f>'GC VERSUS'!S3</f>
        <v>0</v>
      </c>
      <c r="E17" s="24">
        <f t="shared" si="0"/>
        <v>0.6538461538461539</v>
      </c>
      <c r="F17" s="14" t="s">
        <v>292</v>
      </c>
      <c r="G17" s="14">
        <v>2006</v>
      </c>
    </row>
    <row r="18" spans="1:7" s="9" customFormat="1" ht="18" customHeight="1">
      <c r="A18" s="23" t="s">
        <v>43</v>
      </c>
      <c r="B18" s="14">
        <f>'GC VERSUS'!Q34</f>
        <v>3</v>
      </c>
      <c r="C18" s="14">
        <f>'GC VERSUS'!R34</f>
        <v>0</v>
      </c>
      <c r="D18" s="14">
        <f>'GC VERSUS'!S34</f>
        <v>0</v>
      </c>
      <c r="E18" s="24">
        <f t="shared" si="0"/>
        <v>1</v>
      </c>
      <c r="F18" s="14" t="s">
        <v>128</v>
      </c>
      <c r="G18" s="14">
        <v>1941</v>
      </c>
    </row>
    <row r="19" spans="1:7" s="9" customFormat="1" ht="18" customHeight="1">
      <c r="A19" s="23" t="s">
        <v>72</v>
      </c>
      <c r="B19" s="14">
        <f>'GC VERSUS'!Q42</f>
        <v>1</v>
      </c>
      <c r="C19" s="14">
        <f>'GC VERSUS'!R42</f>
        <v>0</v>
      </c>
      <c r="D19" s="14">
        <f>'GC VERSUS'!S42</f>
        <v>0</v>
      </c>
      <c r="E19" s="24">
        <f t="shared" si="0"/>
        <v>1</v>
      </c>
      <c r="F19" s="14" t="s">
        <v>121</v>
      </c>
      <c r="G19" s="14">
        <v>1970</v>
      </c>
    </row>
    <row r="20" spans="1:7" s="9" customFormat="1" ht="18" customHeight="1">
      <c r="A20" s="23" t="s">
        <v>129</v>
      </c>
      <c r="B20" s="14">
        <f>'GC VERSUS'!Q48</f>
        <v>6</v>
      </c>
      <c r="C20" s="14">
        <f>'GC VERSUS'!R48</f>
        <v>5</v>
      </c>
      <c r="D20" s="14">
        <f>'GC VERSUS'!S48</f>
        <v>1</v>
      </c>
      <c r="E20" s="24">
        <f t="shared" si="0"/>
        <v>0.5416666666666666</v>
      </c>
      <c r="F20" s="14" t="s">
        <v>125</v>
      </c>
      <c r="G20" s="14">
        <v>1958</v>
      </c>
    </row>
    <row r="21" spans="1:7" s="9" customFormat="1" ht="18" customHeight="1">
      <c r="A21" s="23" t="s">
        <v>151</v>
      </c>
      <c r="B21" s="14">
        <f>'GC VERSUS'!U3</f>
        <v>2</v>
      </c>
      <c r="C21" s="14">
        <f>'GC VERSUS'!V3</f>
        <v>0</v>
      </c>
      <c r="D21" s="14">
        <f>'GC VERSUS'!W3</f>
        <v>0</v>
      </c>
      <c r="E21" s="24">
        <f t="shared" si="0"/>
        <v>1</v>
      </c>
      <c r="F21" s="14" t="s">
        <v>125</v>
      </c>
      <c r="G21" s="14">
        <v>1970</v>
      </c>
    </row>
    <row r="22" spans="1:7" s="9" customFormat="1" ht="18" customHeight="1">
      <c r="A22" s="23" t="s">
        <v>60</v>
      </c>
      <c r="B22" s="14">
        <f>'GC VERSUS'!U10</f>
        <v>4</v>
      </c>
      <c r="C22" s="14">
        <f>'GC VERSUS'!V10</f>
        <v>0</v>
      </c>
      <c r="D22" s="14">
        <f>'GC VERSUS'!W10</f>
        <v>0</v>
      </c>
      <c r="E22" s="24">
        <f t="shared" si="0"/>
        <v>1</v>
      </c>
      <c r="F22" s="14" t="s">
        <v>120</v>
      </c>
      <c r="G22" s="14">
        <v>1964</v>
      </c>
    </row>
    <row r="23" spans="1:7" s="9" customFormat="1" ht="18" customHeight="1">
      <c r="A23" s="23" t="s">
        <v>100</v>
      </c>
      <c r="B23" s="14">
        <f>'GC VERSUS'!U19</f>
        <v>1</v>
      </c>
      <c r="C23" s="14">
        <f>'GC VERSUS'!V19</f>
        <v>0</v>
      </c>
      <c r="D23" s="14">
        <f>'GC VERSUS'!W19</f>
        <v>0</v>
      </c>
      <c r="E23" s="24">
        <f t="shared" si="0"/>
        <v>1</v>
      </c>
      <c r="F23" s="14" t="s">
        <v>121</v>
      </c>
      <c r="G23" s="14">
        <v>2003</v>
      </c>
    </row>
    <row r="24" spans="1:7" s="9" customFormat="1" ht="18" customHeight="1">
      <c r="A24" s="23" t="s">
        <v>131</v>
      </c>
      <c r="B24" s="14">
        <f>'GC VERSUS'!U25</f>
        <v>1</v>
      </c>
      <c r="C24" s="14">
        <f>'GC VERSUS'!V25</f>
        <v>0</v>
      </c>
      <c r="D24" s="14">
        <f>'GC VERSUS'!W25</f>
        <v>0</v>
      </c>
      <c r="E24" s="24">
        <f t="shared" si="0"/>
        <v>1</v>
      </c>
      <c r="F24" s="14" t="s">
        <v>121</v>
      </c>
      <c r="G24" s="14">
        <v>1978</v>
      </c>
    </row>
    <row r="25" spans="1:7" s="9" customFormat="1" ht="18" customHeight="1">
      <c r="A25" s="23" t="s">
        <v>132</v>
      </c>
      <c r="B25" s="14">
        <f>'GC VERSUS'!U31</f>
        <v>0</v>
      </c>
      <c r="C25" s="14">
        <f>'GC VERSUS'!V31</f>
        <v>1</v>
      </c>
      <c r="D25" s="14">
        <f>'GC VERSUS'!W31</f>
        <v>0</v>
      </c>
      <c r="E25" s="24">
        <f t="shared" si="0"/>
        <v>0</v>
      </c>
      <c r="F25" s="14" t="s">
        <v>124</v>
      </c>
      <c r="G25" s="14">
        <v>2001</v>
      </c>
    </row>
    <row r="26" spans="1:7" s="9" customFormat="1" ht="18" customHeight="1">
      <c r="A26" s="23" t="s">
        <v>50</v>
      </c>
      <c r="B26" s="14">
        <f>'GC VERSUS'!U37</f>
        <v>1</v>
      </c>
      <c r="C26" s="14">
        <f>'GC VERSUS'!V37</f>
        <v>0</v>
      </c>
      <c r="D26" s="14">
        <f>'GC VERSUS'!W37</f>
        <v>0</v>
      </c>
      <c r="E26" s="24">
        <f t="shared" si="0"/>
        <v>1</v>
      </c>
      <c r="F26" s="14" t="s">
        <v>121</v>
      </c>
      <c r="G26" s="14">
        <v>1941</v>
      </c>
    </row>
    <row r="27" spans="1:7" s="9" customFormat="1" ht="18" customHeight="1">
      <c r="A27" s="23" t="s">
        <v>133</v>
      </c>
      <c r="B27" s="14">
        <f>'GC VERSUS'!U43</f>
        <v>1</v>
      </c>
      <c r="C27" s="14">
        <f>'GC VERSUS'!V43</f>
        <v>1</v>
      </c>
      <c r="D27" s="14">
        <f>'GC VERSUS'!W43</f>
        <v>0</v>
      </c>
      <c r="E27" s="24">
        <f t="shared" si="0"/>
        <v>0.5</v>
      </c>
      <c r="F27" s="14" t="s">
        <v>121</v>
      </c>
      <c r="G27" s="14">
        <v>2007</v>
      </c>
    </row>
    <row r="28" spans="1:7" s="9" customFormat="1" ht="18" customHeight="1">
      <c r="A28" s="23" t="s">
        <v>84</v>
      </c>
      <c r="B28" s="14">
        <f>'GC VERSUS'!U50</f>
        <v>0</v>
      </c>
      <c r="C28" s="14">
        <f>'GC VERSUS'!V50</f>
        <v>1</v>
      </c>
      <c r="D28" s="14">
        <f>'GC VERSUS'!W50</f>
        <v>0</v>
      </c>
      <c r="E28" s="24">
        <f t="shared" si="0"/>
        <v>0</v>
      </c>
      <c r="F28" s="14" t="s">
        <v>124</v>
      </c>
      <c r="G28" s="14">
        <v>1982</v>
      </c>
    </row>
    <row r="29" spans="1:7" s="9" customFormat="1" ht="18" customHeight="1">
      <c r="A29" s="23" t="s">
        <v>34</v>
      </c>
      <c r="B29" s="14">
        <f>'GC VERSUS'!U56</f>
        <v>1</v>
      </c>
      <c r="C29" s="14">
        <f>'GC VERSUS'!V56</f>
        <v>1</v>
      </c>
      <c r="D29" s="14">
        <f>'GC VERSUS'!W56</f>
        <v>0</v>
      </c>
      <c r="E29" s="24">
        <f t="shared" si="0"/>
        <v>0.5</v>
      </c>
      <c r="F29" s="14" t="s">
        <v>121</v>
      </c>
      <c r="G29" s="14">
        <v>1938</v>
      </c>
    </row>
    <row r="30" spans="1:7" s="9" customFormat="1" ht="18" customHeight="1">
      <c r="A30" s="23" t="s">
        <v>91</v>
      </c>
      <c r="B30" s="14">
        <f>'GC VERSUS'!Y3</f>
        <v>1</v>
      </c>
      <c r="C30" s="14">
        <f>'GC VERSUS'!Z3</f>
        <v>0</v>
      </c>
      <c r="D30" s="14">
        <f>'GC VERSUS'!AA3</f>
        <v>0</v>
      </c>
      <c r="E30" s="24">
        <f t="shared" si="0"/>
        <v>1</v>
      </c>
      <c r="F30" s="14" t="s">
        <v>121</v>
      </c>
      <c r="G30" s="14">
        <v>1996</v>
      </c>
    </row>
    <row r="31" spans="1:7" s="9" customFormat="1" ht="18" customHeight="1">
      <c r="A31" s="23" t="s">
        <v>63</v>
      </c>
      <c r="B31" s="14">
        <f>'GC VERSUS'!Y9</f>
        <v>19</v>
      </c>
      <c r="C31" s="14">
        <f>'GC VERSUS'!Z9</f>
        <v>15</v>
      </c>
      <c r="D31" s="14">
        <f>'GC VERSUS'!AA9</f>
        <v>0</v>
      </c>
      <c r="E31" s="24">
        <f t="shared" si="0"/>
        <v>0.5588235294117647</v>
      </c>
      <c r="F31" s="14" t="s">
        <v>128</v>
      </c>
      <c r="G31" s="14">
        <v>2000</v>
      </c>
    </row>
    <row r="32" spans="1:7" s="9" customFormat="1" ht="18" customHeight="1">
      <c r="A32" s="23" t="s">
        <v>152</v>
      </c>
      <c r="B32" s="14">
        <f>'GC VERSUS'!Y48</f>
        <v>1</v>
      </c>
      <c r="C32" s="14">
        <f>'GC VERSUS'!Z48</f>
        <v>3</v>
      </c>
      <c r="D32" s="14">
        <f>'GC VERSUS'!AA48</f>
        <v>0</v>
      </c>
      <c r="E32" s="24">
        <f t="shared" si="0"/>
        <v>0.25</v>
      </c>
      <c r="F32" s="14" t="s">
        <v>126</v>
      </c>
      <c r="G32" s="14">
        <v>1948</v>
      </c>
    </row>
    <row r="33" spans="1:7" s="9" customFormat="1" ht="18" customHeight="1">
      <c r="A33" s="23" t="s">
        <v>309</v>
      </c>
      <c r="B33" s="14">
        <f>'GC VERSUS'!Y57</f>
        <v>0</v>
      </c>
      <c r="C33" s="14">
        <f>'GC VERSUS'!Z57</f>
        <v>1</v>
      </c>
      <c r="D33" s="14">
        <f>'GC VERSUS'!AA57</f>
        <v>0</v>
      </c>
      <c r="E33" s="24">
        <v>0</v>
      </c>
      <c r="F33" s="14" t="s">
        <v>310</v>
      </c>
      <c r="G33" s="14">
        <v>2007</v>
      </c>
    </row>
    <row r="34" spans="1:7" s="9" customFormat="1" ht="18" customHeight="1">
      <c r="A34" s="23" t="s">
        <v>49</v>
      </c>
      <c r="B34" s="14">
        <f>'GC VERSUS'!AC3</f>
        <v>19</v>
      </c>
      <c r="C34" s="14">
        <f>'GC VERSUS'!AD3</f>
        <v>2</v>
      </c>
      <c r="D34" s="14">
        <f>'GC VERSUS'!AE3</f>
        <v>0</v>
      </c>
      <c r="E34" s="24">
        <f t="shared" si="0"/>
        <v>0.9047619047619048</v>
      </c>
      <c r="F34" s="14" t="s">
        <v>134</v>
      </c>
      <c r="G34" s="14">
        <v>2000</v>
      </c>
    </row>
    <row r="35" spans="1:7" s="9" customFormat="1" ht="18" customHeight="1">
      <c r="A35" s="23" t="s">
        <v>89</v>
      </c>
      <c r="B35" s="14">
        <f>'GC VERSUS'!AC29</f>
        <v>0</v>
      </c>
      <c r="C35" s="14">
        <f>'GC VERSUS'!AD29</f>
        <v>1</v>
      </c>
      <c r="D35" s="14">
        <f>'GC VERSUS'!AE29</f>
        <v>0</v>
      </c>
      <c r="E35" s="24">
        <f t="shared" si="0"/>
        <v>0</v>
      </c>
      <c r="F35" s="14" t="s">
        <v>124</v>
      </c>
      <c r="G35" s="14">
        <v>1994</v>
      </c>
    </row>
    <row r="36" spans="1:7" s="9" customFormat="1" ht="18" customHeight="1">
      <c r="A36" s="23" t="s">
        <v>17</v>
      </c>
      <c r="B36" s="14">
        <f>'GC VERSUS'!AC35</f>
        <v>5</v>
      </c>
      <c r="C36" s="14">
        <f>'GC VERSUS'!AD35</f>
        <v>0</v>
      </c>
      <c r="D36" s="14">
        <f>'GC VERSUS'!AE35</f>
        <v>0</v>
      </c>
      <c r="E36" s="24">
        <f t="shared" si="0"/>
        <v>1</v>
      </c>
      <c r="F36" s="14" t="s">
        <v>123</v>
      </c>
      <c r="G36" s="14">
        <v>2003</v>
      </c>
    </row>
    <row r="37" spans="1:7" s="9" customFormat="1" ht="18" customHeight="1">
      <c r="A37" s="23" t="s">
        <v>29</v>
      </c>
      <c r="B37" s="14">
        <f>'GC VERSUS'!AC45</f>
        <v>5</v>
      </c>
      <c r="C37" s="14">
        <f>'GC VERSUS'!AD45</f>
        <v>0</v>
      </c>
      <c r="D37" s="14">
        <f>'GC VERSUS'!AE45</f>
        <v>1</v>
      </c>
      <c r="E37" s="24">
        <f t="shared" si="0"/>
        <v>0.9166666666666666</v>
      </c>
      <c r="F37" s="14" t="s">
        <v>123</v>
      </c>
      <c r="G37" s="14">
        <v>2004</v>
      </c>
    </row>
    <row r="38" spans="1:7" s="9" customFormat="1" ht="18" customHeight="1">
      <c r="A38" s="23" t="s">
        <v>74</v>
      </c>
      <c r="B38" s="14">
        <f>'GC VERSUS'!AC56</f>
        <v>1</v>
      </c>
      <c r="C38" s="14">
        <f>'GC VERSUS'!AD56</f>
        <v>0</v>
      </c>
      <c r="D38" s="14">
        <f>'GC VERSUS'!AE56</f>
        <v>0</v>
      </c>
      <c r="E38" s="24">
        <f t="shared" si="0"/>
        <v>1</v>
      </c>
      <c r="F38" s="14" t="s">
        <v>121</v>
      </c>
      <c r="G38" s="14">
        <v>1970</v>
      </c>
    </row>
    <row r="39" spans="1:7" s="9" customFormat="1" ht="18" customHeight="1">
      <c r="A39" s="23" t="s">
        <v>135</v>
      </c>
      <c r="B39" s="14">
        <f>'GC VERSUS'!AG3</f>
        <v>1</v>
      </c>
      <c r="C39" s="14">
        <f>'GC VERSUS'!AH3</f>
        <v>1</v>
      </c>
      <c r="D39" s="14">
        <f>'GC VERSUS'!AI3</f>
        <v>0</v>
      </c>
      <c r="E39" s="24">
        <f t="shared" si="0"/>
        <v>0.5</v>
      </c>
      <c r="F39" s="14" t="s">
        <v>121</v>
      </c>
      <c r="G39" s="14">
        <v>1997</v>
      </c>
    </row>
    <row r="40" spans="1:7" s="9" customFormat="1" ht="18" customHeight="1">
      <c r="A40" s="23" t="s">
        <v>68</v>
      </c>
      <c r="B40" s="14">
        <f>'GC VERSUS'!AG10</f>
        <v>28</v>
      </c>
      <c r="C40" s="14">
        <f>'GC VERSUS'!AH10</f>
        <v>1</v>
      </c>
      <c r="D40" s="14">
        <f>'GC VERSUS'!AI10</f>
        <v>0</v>
      </c>
      <c r="E40" s="24">
        <f t="shared" si="0"/>
        <v>0.9655172413793104</v>
      </c>
      <c r="F40" s="14" t="s">
        <v>325</v>
      </c>
      <c r="G40" s="14">
        <v>2009</v>
      </c>
    </row>
    <row r="41" spans="1:7" s="9" customFormat="1" ht="18" customHeight="1">
      <c r="A41" s="23" t="s">
        <v>59</v>
      </c>
      <c r="B41" s="14">
        <f>'GC VERSUS'!AG44</f>
        <v>6</v>
      </c>
      <c r="C41" s="14">
        <f>'GC VERSUS'!AH44</f>
        <v>0</v>
      </c>
      <c r="D41" s="14">
        <f>'GC VERSUS'!AI44</f>
        <v>0</v>
      </c>
      <c r="E41" s="24">
        <f t="shared" si="0"/>
        <v>1</v>
      </c>
      <c r="F41" s="14" t="s">
        <v>136</v>
      </c>
      <c r="G41" s="14">
        <v>1962</v>
      </c>
    </row>
    <row r="42" spans="1:7" s="5" customFormat="1" ht="18" customHeight="1">
      <c r="A42" s="23" t="s">
        <v>153</v>
      </c>
      <c r="B42" s="14">
        <f>'GC VERSUS'!AG55</f>
        <v>7</v>
      </c>
      <c r="C42" s="14">
        <f>'GC VERSUS'!AH55</f>
        <v>3</v>
      </c>
      <c r="D42" s="14">
        <f>'GC VERSUS'!AI55</f>
        <v>0</v>
      </c>
      <c r="E42" s="24">
        <f t="shared" si="0"/>
        <v>0.7</v>
      </c>
      <c r="F42" s="14" t="s">
        <v>120</v>
      </c>
      <c r="G42" s="14">
        <v>1978</v>
      </c>
    </row>
    <row r="43" spans="1:7" s="5" customFormat="1" ht="18" customHeight="1">
      <c r="A43" s="23" t="s">
        <v>137</v>
      </c>
      <c r="B43" s="14">
        <f>'GC VERSUS'!AK3</f>
        <v>1</v>
      </c>
      <c r="C43" s="14">
        <f>'GC VERSUS'!AL3</f>
        <v>0</v>
      </c>
      <c r="D43" s="14">
        <f>'GC VERSUS'!AM3</f>
        <v>0</v>
      </c>
      <c r="E43" s="24">
        <f t="shared" si="0"/>
        <v>1</v>
      </c>
      <c r="F43" s="14" t="s">
        <v>121</v>
      </c>
      <c r="G43" s="14">
        <v>1938</v>
      </c>
    </row>
    <row r="44" spans="1:7" s="5" customFormat="1" ht="18" customHeight="1">
      <c r="A44" s="23" t="s">
        <v>154</v>
      </c>
      <c r="B44" s="14">
        <f>'GC VERSUS'!AK9</f>
        <v>1</v>
      </c>
      <c r="C44" s="14">
        <f>'GC VERSUS'!AL9</f>
        <v>1</v>
      </c>
      <c r="D44" s="14">
        <f>'GC VERSUS'!AM9</f>
        <v>1</v>
      </c>
      <c r="E44" s="24">
        <f t="shared" si="0"/>
        <v>0.5</v>
      </c>
      <c r="F44" s="14" t="s">
        <v>121</v>
      </c>
      <c r="G44" s="14">
        <v>1939</v>
      </c>
    </row>
    <row r="45" spans="1:7" s="5" customFormat="1" ht="18" customHeight="1">
      <c r="A45" s="23" t="s">
        <v>155</v>
      </c>
      <c r="B45" s="14">
        <f>'GC VERSUS'!AK17</f>
        <v>1</v>
      </c>
      <c r="C45" s="14">
        <f>'GC VERSUS'!AL17</f>
        <v>2</v>
      </c>
      <c r="D45" s="14">
        <f>'GC VERSUS'!AM17</f>
        <v>0</v>
      </c>
      <c r="E45" s="24">
        <f t="shared" si="0"/>
        <v>0.3333333333333333</v>
      </c>
      <c r="F45" s="14" t="s">
        <v>121</v>
      </c>
      <c r="G45" s="14">
        <v>1970</v>
      </c>
    </row>
    <row r="46" spans="1:7" s="5" customFormat="1" ht="18" customHeight="1">
      <c r="A46" s="23" t="s">
        <v>156</v>
      </c>
      <c r="B46" s="14">
        <f>'GC VERSUS'!AK25</f>
        <v>0</v>
      </c>
      <c r="C46" s="14">
        <f>'GC VERSUS'!AL25</f>
        <v>1</v>
      </c>
      <c r="D46" s="14">
        <f>'GC VERSUS'!AM25</f>
        <v>0</v>
      </c>
      <c r="E46" s="24">
        <f t="shared" si="0"/>
        <v>0</v>
      </c>
      <c r="F46" s="14" t="s">
        <v>124</v>
      </c>
      <c r="G46" s="14">
        <v>1938</v>
      </c>
    </row>
    <row r="47" spans="1:7" s="5" customFormat="1" ht="18" customHeight="1">
      <c r="A47" s="23" t="s">
        <v>37</v>
      </c>
      <c r="B47" s="14">
        <f>'GC VERSUS'!AK31</f>
        <v>14</v>
      </c>
      <c r="C47" s="14">
        <f>'GC VERSUS'!AL31</f>
        <v>5</v>
      </c>
      <c r="D47" s="14">
        <f>'GC VERSUS'!AM31</f>
        <v>0</v>
      </c>
      <c r="E47" s="24">
        <f t="shared" si="0"/>
        <v>0.7368421052631579</v>
      </c>
      <c r="F47" s="14" t="s">
        <v>124</v>
      </c>
      <c r="G47" s="14">
        <v>2009</v>
      </c>
    </row>
    <row r="48" spans="1:7" s="5" customFormat="1" ht="18" customHeight="1">
      <c r="A48" s="23" t="s">
        <v>138</v>
      </c>
      <c r="B48" s="14">
        <f>'GC VERSUS'!AO3</f>
        <v>16</v>
      </c>
      <c r="C48" s="14">
        <f>'GC VERSUS'!AP3</f>
        <v>5</v>
      </c>
      <c r="D48" s="14">
        <f>'GC VERSUS'!AQ3</f>
        <v>0</v>
      </c>
      <c r="E48" s="24">
        <f t="shared" si="0"/>
        <v>0.7619047619047619</v>
      </c>
      <c r="F48" s="14" t="s">
        <v>139</v>
      </c>
      <c r="G48" s="14">
        <v>2009</v>
      </c>
    </row>
    <row r="49" spans="1:7" s="9" customFormat="1" ht="18" customHeight="1">
      <c r="A49" s="23" t="s">
        <v>157</v>
      </c>
      <c r="B49" s="14">
        <f>'GC VERSUS'!AO29</f>
        <v>12</v>
      </c>
      <c r="C49" s="14">
        <f>'GC VERSUS'!AP29</f>
        <v>2</v>
      </c>
      <c r="D49" s="14">
        <f>'GC VERSUS'!AQ29</f>
        <v>0</v>
      </c>
      <c r="E49" s="24">
        <f t="shared" si="0"/>
        <v>0.8571428571428571</v>
      </c>
      <c r="F49" s="14" t="s">
        <v>139</v>
      </c>
      <c r="G49" s="14">
        <v>1974</v>
      </c>
    </row>
    <row r="50" spans="1:7" s="9" customFormat="1" ht="18" customHeight="1">
      <c r="A50" s="23" t="s">
        <v>93</v>
      </c>
      <c r="B50" s="14">
        <f>'GC VERSUS'!AO48</f>
        <v>1</v>
      </c>
      <c r="C50" s="14">
        <f>'GC VERSUS'!AP48</f>
        <v>0</v>
      </c>
      <c r="D50" s="14">
        <f>'GC VERSUS'!AQ48</f>
        <v>0</v>
      </c>
      <c r="E50" s="24">
        <f t="shared" si="0"/>
        <v>1</v>
      </c>
      <c r="F50" s="14" t="s">
        <v>121</v>
      </c>
      <c r="G50" s="14">
        <v>1996</v>
      </c>
    </row>
    <row r="51" spans="1:7" s="9" customFormat="1" ht="18" customHeight="1">
      <c r="A51" s="23" t="s">
        <v>30</v>
      </c>
      <c r="B51" s="14">
        <f>'GC VERSUS'!AS3</f>
        <v>28</v>
      </c>
      <c r="C51" s="14">
        <f>'GC VERSUS'!AT3</f>
        <v>2</v>
      </c>
      <c r="D51" s="14">
        <f>'GC VERSUS'!AU3</f>
        <v>1</v>
      </c>
      <c r="E51" s="24">
        <f t="shared" si="0"/>
        <v>0.9193548387096774</v>
      </c>
      <c r="F51" s="14" t="s">
        <v>140</v>
      </c>
      <c r="G51" s="14">
        <v>2000</v>
      </c>
    </row>
    <row r="52" spans="1:7" s="9" customFormat="1" ht="18" customHeight="1">
      <c r="A52" s="23" t="s">
        <v>79</v>
      </c>
      <c r="B52" s="14">
        <f>'GC VERSUS'!AS39</f>
        <v>0</v>
      </c>
      <c r="C52" s="14">
        <f>'GC VERSUS'!AT39</f>
        <v>2</v>
      </c>
      <c r="D52" s="14">
        <f>'GC VERSUS'!AU39</f>
        <v>0</v>
      </c>
      <c r="E52" s="24">
        <f t="shared" si="0"/>
        <v>0</v>
      </c>
      <c r="F52" s="14" t="s">
        <v>126</v>
      </c>
      <c r="G52" s="14">
        <v>1988</v>
      </c>
    </row>
    <row r="53" spans="1:7" s="9" customFormat="1" ht="18" customHeight="1">
      <c r="A53" s="23" t="s">
        <v>53</v>
      </c>
      <c r="B53" s="14">
        <f>'GC VERSUS'!AS46</f>
        <v>2</v>
      </c>
      <c r="C53" s="14">
        <f>'GC VERSUS'!AT46</f>
        <v>1</v>
      </c>
      <c r="D53" s="14">
        <f>'GC VERSUS'!AU46</f>
        <v>0</v>
      </c>
      <c r="E53" s="24">
        <f t="shared" si="0"/>
        <v>0.6666666666666666</v>
      </c>
      <c r="F53" s="14" t="s">
        <v>124</v>
      </c>
      <c r="G53" s="14">
        <v>1952</v>
      </c>
    </row>
    <row r="54" spans="1:7" s="9" customFormat="1" ht="18" customHeight="1">
      <c r="A54" s="23" t="s">
        <v>158</v>
      </c>
      <c r="B54" s="14">
        <f>'GC VERSUS'!AS54</f>
        <v>0</v>
      </c>
      <c r="C54" s="14">
        <f>'GC VERSUS'!AT54</f>
        <v>2</v>
      </c>
      <c r="D54" s="14">
        <f>'GC VERSUS'!AU54</f>
        <v>0</v>
      </c>
      <c r="E54" s="24">
        <f t="shared" si="0"/>
        <v>0</v>
      </c>
      <c r="F54" s="14" t="s">
        <v>126</v>
      </c>
      <c r="G54" s="14">
        <v>1933</v>
      </c>
    </row>
    <row r="55" spans="1:7" s="9" customFormat="1" ht="18" customHeight="1">
      <c r="A55" s="23" t="s">
        <v>159</v>
      </c>
      <c r="B55" s="14">
        <f>'GC VERSUS'!AW3</f>
        <v>3</v>
      </c>
      <c r="C55" s="14">
        <f>'GC VERSUS'!AX3</f>
        <v>2</v>
      </c>
      <c r="D55" s="14">
        <f>'GC VERSUS'!AY3</f>
        <v>0</v>
      </c>
      <c r="E55" s="24">
        <f t="shared" si="0"/>
        <v>0.6</v>
      </c>
      <c r="F55" s="14" t="s">
        <v>124</v>
      </c>
      <c r="G55" s="14">
        <v>1941</v>
      </c>
    </row>
    <row r="56" spans="1:7" s="9" customFormat="1" ht="18" customHeight="1">
      <c r="A56" s="23" t="s">
        <v>81</v>
      </c>
      <c r="B56" s="14">
        <f>'GC VERSUS'!AW13</f>
        <v>1</v>
      </c>
      <c r="C56" s="14">
        <f>'GC VERSUS'!AX13</f>
        <v>1</v>
      </c>
      <c r="D56" s="14">
        <f>'GC VERSUS'!AY13</f>
        <v>0</v>
      </c>
      <c r="E56" s="24">
        <f t="shared" si="0"/>
        <v>0.5</v>
      </c>
      <c r="F56" s="14" t="s">
        <v>124</v>
      </c>
      <c r="G56" s="14">
        <v>1979</v>
      </c>
    </row>
    <row r="57" spans="1:7" s="9" customFormat="1" ht="18" customHeight="1">
      <c r="A57" s="23" t="s">
        <v>21</v>
      </c>
      <c r="B57" s="14">
        <f>'GC VERSUS'!AW20</f>
        <v>9</v>
      </c>
      <c r="C57" s="14">
        <f>'GC VERSUS'!AX20</f>
        <v>8</v>
      </c>
      <c r="D57" s="14">
        <f>'GC VERSUS'!AY20</f>
        <v>2</v>
      </c>
      <c r="E57" s="24">
        <f t="shared" si="0"/>
        <v>0.5263157894736842</v>
      </c>
      <c r="F57" s="14" t="s">
        <v>124</v>
      </c>
      <c r="G57" s="14">
        <v>2008</v>
      </c>
    </row>
    <row r="58" spans="1:7" s="9" customFormat="1" ht="18" customHeight="1">
      <c r="A58" s="23" t="s">
        <v>75</v>
      </c>
      <c r="B58" s="14">
        <f>'GC VERSUS'!AW44</f>
        <v>17</v>
      </c>
      <c r="C58" s="14">
        <f>'GC VERSUS'!AX44</f>
        <v>2</v>
      </c>
      <c r="D58" s="14">
        <f>'GC VERSUS'!AY44</f>
        <v>0</v>
      </c>
      <c r="E58" s="24">
        <f t="shared" si="0"/>
        <v>0.8947368421052632</v>
      </c>
      <c r="F58" s="14" t="s">
        <v>123</v>
      </c>
      <c r="G58" s="14">
        <v>1989</v>
      </c>
    </row>
    <row r="59" spans="1:7" s="9" customFormat="1" ht="18" customHeight="1">
      <c r="A59" s="23" t="s">
        <v>141</v>
      </c>
      <c r="B59" s="14">
        <f>'GC VERSUS'!BA3</f>
        <v>24</v>
      </c>
      <c r="C59" s="14">
        <f>'GC VERSUS'!BB3</f>
        <v>2</v>
      </c>
      <c r="D59" s="14">
        <f>'GC VERSUS'!BC3</f>
        <v>0</v>
      </c>
      <c r="E59" s="24">
        <f t="shared" si="0"/>
        <v>0.9230769230769231</v>
      </c>
      <c r="F59" s="14" t="s">
        <v>140</v>
      </c>
      <c r="G59" s="14">
        <v>1988</v>
      </c>
    </row>
    <row r="60" spans="1:7" s="9" customFormat="1" ht="18" customHeight="1">
      <c r="A60" s="23" t="s">
        <v>160</v>
      </c>
      <c r="B60" s="14">
        <f>'GC VERSUS'!BA34</f>
        <v>1</v>
      </c>
      <c r="C60" s="14">
        <f>'GC VERSUS'!BB34</f>
        <v>0</v>
      </c>
      <c r="D60" s="14">
        <f>'GC VERSUS'!BC34</f>
        <v>0</v>
      </c>
      <c r="E60" s="24">
        <f t="shared" si="0"/>
        <v>1</v>
      </c>
      <c r="F60" s="14" t="s">
        <v>121</v>
      </c>
      <c r="G60" s="14">
        <v>1932</v>
      </c>
    </row>
    <row r="61" spans="1:7" s="9" customFormat="1" ht="18" customHeight="1">
      <c r="A61" s="23" t="s">
        <v>54</v>
      </c>
      <c r="B61" s="14">
        <f>'GC VERSUS'!BA40</f>
        <v>17</v>
      </c>
      <c r="C61" s="14">
        <f>'GC VERSUS'!BB40</f>
        <v>2</v>
      </c>
      <c r="D61" s="14">
        <f>'GC VERSUS'!BC40</f>
        <v>0</v>
      </c>
      <c r="E61" s="24">
        <f t="shared" si="0"/>
        <v>0.8947368421052632</v>
      </c>
      <c r="F61" s="14" t="s">
        <v>295</v>
      </c>
      <c r="G61" s="14">
        <v>2006</v>
      </c>
    </row>
    <row r="62" spans="1:7" s="9" customFormat="1" ht="18" customHeight="1">
      <c r="A62" s="23" t="s">
        <v>65</v>
      </c>
      <c r="B62" s="14">
        <f>'GC VERSUS'!BE3</f>
        <v>25</v>
      </c>
      <c r="C62" s="14">
        <f>'GC VERSUS'!BF3</f>
        <v>17</v>
      </c>
      <c r="D62" s="14">
        <f>'GC VERSUS'!BG3</f>
        <v>1</v>
      </c>
      <c r="E62" s="24">
        <f t="shared" si="0"/>
        <v>0.5930232558139535</v>
      </c>
      <c r="F62" s="14" t="s">
        <v>123</v>
      </c>
      <c r="G62" s="14">
        <v>2009</v>
      </c>
    </row>
    <row r="63" spans="1:7" s="9" customFormat="1" ht="18" customHeight="1">
      <c r="A63" s="23" t="s">
        <v>76</v>
      </c>
      <c r="B63" s="14">
        <f>'GC VERSUS'!BE51</f>
        <v>5</v>
      </c>
      <c r="C63" s="14">
        <f>'GC VERSUS'!BF51</f>
        <v>3</v>
      </c>
      <c r="D63" s="14">
        <f>'GC VERSUS'!BG51</f>
        <v>0</v>
      </c>
      <c r="E63" s="24">
        <f t="shared" si="0"/>
        <v>0.625</v>
      </c>
      <c r="F63" s="14" t="s">
        <v>125</v>
      </c>
      <c r="G63" s="14">
        <v>2003</v>
      </c>
    </row>
    <row r="64" spans="1:7" s="9" customFormat="1" ht="18" customHeight="1">
      <c r="A64" s="23" t="s">
        <v>31</v>
      </c>
      <c r="B64" s="14">
        <f>'GC VERSUS'!BI3</f>
        <v>22</v>
      </c>
      <c r="C64" s="14">
        <f>'GC VERSUS'!BJ3</f>
        <v>17</v>
      </c>
      <c r="D64" s="14">
        <f>'GC VERSUS'!BK3</f>
        <v>1</v>
      </c>
      <c r="E64" s="24">
        <f t="shared" si="0"/>
        <v>0.5625</v>
      </c>
      <c r="F64" s="14" t="s">
        <v>125</v>
      </c>
      <c r="G64" s="14">
        <v>2009</v>
      </c>
    </row>
    <row r="65" spans="1:7" s="9" customFormat="1" ht="18" customHeight="1">
      <c r="A65" s="23" t="s">
        <v>142</v>
      </c>
      <c r="B65" s="14">
        <f>'GC VERSUS'!BI48</f>
        <v>2</v>
      </c>
      <c r="C65" s="14">
        <f>'GC VERSUS'!BJ48</f>
        <v>0</v>
      </c>
      <c r="D65" s="14">
        <f>'GC VERSUS'!BK48</f>
        <v>0</v>
      </c>
      <c r="E65" s="24">
        <f t="shared" si="0"/>
        <v>1</v>
      </c>
      <c r="F65" s="14" t="s">
        <v>125</v>
      </c>
      <c r="G65" s="14">
        <v>1991</v>
      </c>
    </row>
    <row r="66" spans="1:7" s="9" customFormat="1" ht="18" customHeight="1">
      <c r="A66" s="23" t="s">
        <v>161</v>
      </c>
      <c r="B66" s="14">
        <f>'GC VERSUS'!BI55</f>
        <v>4</v>
      </c>
      <c r="C66" s="14">
        <f>'GC VERSUS'!BJ55</f>
        <v>0</v>
      </c>
      <c r="D66" s="14">
        <f>'GC VERSUS'!BK55</f>
        <v>0</v>
      </c>
      <c r="E66" s="24">
        <f t="shared" si="0"/>
        <v>1</v>
      </c>
      <c r="F66" s="14" t="s">
        <v>120</v>
      </c>
      <c r="G66" s="14">
        <v>1948</v>
      </c>
    </row>
    <row r="67" spans="1:7" s="9" customFormat="1" ht="18" customHeight="1">
      <c r="A67" s="23" t="s">
        <v>97</v>
      </c>
      <c r="B67" s="14">
        <f>'GC VERSUS'!BM3</f>
        <v>0</v>
      </c>
      <c r="C67" s="14">
        <f>'GC VERSUS'!BN3</f>
        <v>1</v>
      </c>
      <c r="D67" s="14">
        <f>'GC VERSUS'!BO3</f>
        <v>0</v>
      </c>
      <c r="E67" s="24">
        <f t="shared" si="0"/>
        <v>0</v>
      </c>
      <c r="F67" s="14" t="s">
        <v>124</v>
      </c>
      <c r="G67" s="14">
        <v>2000</v>
      </c>
    </row>
    <row r="68" spans="1:7" s="9" customFormat="1" ht="18" customHeight="1">
      <c r="A68" s="23" t="s">
        <v>66</v>
      </c>
      <c r="B68" s="14">
        <f>'GC VERSUS'!BM9</f>
        <v>0</v>
      </c>
      <c r="C68" s="14">
        <f>'GC VERSUS'!BN9</f>
        <v>2</v>
      </c>
      <c r="D68" s="14">
        <f>'GC VERSUS'!BO9</f>
        <v>0</v>
      </c>
      <c r="E68" s="24">
        <f t="shared" si="0"/>
        <v>0</v>
      </c>
      <c r="F68" s="14" t="s">
        <v>126</v>
      </c>
      <c r="G68" s="14">
        <v>1960</v>
      </c>
    </row>
    <row r="69" spans="1:7" s="9" customFormat="1" ht="18" customHeight="1">
      <c r="A69" s="23" t="s">
        <v>143</v>
      </c>
      <c r="B69" s="14">
        <f>'GC VERSUS'!BM16</f>
        <v>1</v>
      </c>
      <c r="C69" s="14">
        <f>'GC VERSUS'!BN16</f>
        <v>1</v>
      </c>
      <c r="D69" s="14">
        <f>'GC VERSUS'!BO16</f>
        <v>0</v>
      </c>
      <c r="E69" s="24">
        <f aca="true" t="shared" si="1" ref="E69:E82">(B69+(D69/2))/(B69+C69+D69)</f>
        <v>0.5</v>
      </c>
      <c r="F69" s="14" t="s">
        <v>124</v>
      </c>
      <c r="G69" s="14">
        <v>1978</v>
      </c>
    </row>
    <row r="70" spans="1:7" s="9" customFormat="1" ht="18" customHeight="1">
      <c r="A70" s="23" t="s">
        <v>33</v>
      </c>
      <c r="B70" s="14">
        <f>'GC VERSUS'!BM23</f>
        <v>12</v>
      </c>
      <c r="C70" s="14">
        <f>'GC VERSUS'!BN23</f>
        <v>5</v>
      </c>
      <c r="D70" s="14">
        <f>'GC VERSUS'!BO23</f>
        <v>1</v>
      </c>
      <c r="E70" s="24">
        <f t="shared" si="1"/>
        <v>0.6944444444444444</v>
      </c>
      <c r="F70" s="14" t="s">
        <v>136</v>
      </c>
      <c r="G70" s="14">
        <v>1965</v>
      </c>
    </row>
    <row r="71" spans="1:7" s="9" customFormat="1" ht="18" customHeight="1">
      <c r="A71" s="23" t="s">
        <v>57</v>
      </c>
      <c r="B71" s="14">
        <f>'GC VERSUS'!BM46</f>
        <v>6</v>
      </c>
      <c r="C71" s="14">
        <f>'GC VERSUS'!BN46</f>
        <v>3</v>
      </c>
      <c r="D71" s="14">
        <f>'GC VERSUS'!BO46</f>
        <v>1</v>
      </c>
      <c r="E71" s="24">
        <f t="shared" si="1"/>
        <v>0.65</v>
      </c>
      <c r="F71" s="14" t="s">
        <v>128</v>
      </c>
      <c r="G71" s="14">
        <v>1956</v>
      </c>
    </row>
    <row r="72" spans="1:7" s="9" customFormat="1" ht="18" customHeight="1">
      <c r="A72" s="23" t="s">
        <v>58</v>
      </c>
      <c r="B72" s="14">
        <f>'GC VERSUS'!BQ3</f>
        <v>6</v>
      </c>
      <c r="C72" s="14">
        <f>'GC VERSUS'!BR3</f>
        <v>3</v>
      </c>
      <c r="D72" s="14">
        <f>'GC VERSUS'!BS3</f>
        <v>2</v>
      </c>
      <c r="E72" s="24">
        <f t="shared" si="1"/>
        <v>0.6363636363636364</v>
      </c>
      <c r="F72" s="14" t="s">
        <v>220</v>
      </c>
      <c r="G72" s="14">
        <v>1962</v>
      </c>
    </row>
    <row r="73" spans="1:7" s="5" customFormat="1" ht="18" customHeight="1">
      <c r="A73" s="23" t="s">
        <v>162</v>
      </c>
      <c r="B73" s="14">
        <f>'GC VERSUS'!BQ19</f>
        <v>5</v>
      </c>
      <c r="C73" s="14">
        <f>'GC VERSUS'!BR19</f>
        <v>1</v>
      </c>
      <c r="D73" s="14">
        <f>'GC VERSUS'!BS19</f>
        <v>0</v>
      </c>
      <c r="E73" s="24">
        <f t="shared" si="1"/>
        <v>0.8333333333333334</v>
      </c>
      <c r="F73" s="14" t="s">
        <v>125</v>
      </c>
      <c r="G73" s="14">
        <v>2000</v>
      </c>
    </row>
    <row r="74" spans="1:7" s="5" customFormat="1" ht="18" customHeight="1">
      <c r="A74" s="23" t="s">
        <v>163</v>
      </c>
      <c r="B74" s="14">
        <f>'GC VERSUS'!BQ30</f>
        <v>11</v>
      </c>
      <c r="C74" s="202">
        <f>'GC VERSUS'!BR30</f>
        <v>3</v>
      </c>
      <c r="D74" s="14">
        <f>'GC VERSUS'!BS30</f>
        <v>0</v>
      </c>
      <c r="E74" s="24">
        <f t="shared" si="1"/>
        <v>0.7857142857142857</v>
      </c>
      <c r="F74" s="14" t="s">
        <v>144</v>
      </c>
      <c r="G74" s="14">
        <v>1993</v>
      </c>
    </row>
    <row r="75" spans="1:7" s="5" customFormat="1" ht="18" customHeight="1">
      <c r="A75" s="23" t="s">
        <v>322</v>
      </c>
      <c r="B75" s="14">
        <f>'GC VERSUS'!BQ49</f>
        <v>0</v>
      </c>
      <c r="C75" s="14">
        <f>'GC VERSUS'!BR49</f>
        <v>1</v>
      </c>
      <c r="D75" s="14">
        <v>0</v>
      </c>
      <c r="E75" s="24">
        <v>0</v>
      </c>
      <c r="F75" s="14" t="s">
        <v>124</v>
      </c>
      <c r="G75" s="14">
        <v>2009</v>
      </c>
    </row>
    <row r="76" spans="1:7" s="5" customFormat="1" ht="18" customHeight="1">
      <c r="A76" s="23" t="s">
        <v>164</v>
      </c>
      <c r="B76" s="14">
        <f>'GC VERSUS'!BQ54</f>
        <v>4</v>
      </c>
      <c r="C76" s="14">
        <f>'GC VERSUS'!BR54</f>
        <v>1</v>
      </c>
      <c r="D76" s="14">
        <f>'GC VERSUS'!BS54</f>
        <v>0</v>
      </c>
      <c r="E76" s="24">
        <f t="shared" si="1"/>
        <v>0.8</v>
      </c>
      <c r="F76" s="14" t="s">
        <v>125</v>
      </c>
      <c r="G76" s="14">
        <v>2000</v>
      </c>
    </row>
    <row r="77" spans="1:7" s="9" customFormat="1" ht="18" customHeight="1">
      <c r="A77" s="23" t="s">
        <v>51</v>
      </c>
      <c r="B77" s="14">
        <f>'GC VERSUS'!BU3</f>
        <v>23</v>
      </c>
      <c r="C77" s="14">
        <f>'GC VERSUS'!BV3</f>
        <v>10</v>
      </c>
      <c r="D77" s="14">
        <f>'GC VERSUS'!BW3</f>
        <v>0</v>
      </c>
      <c r="E77" s="24">
        <f t="shared" si="1"/>
        <v>0.696969696969697</v>
      </c>
      <c r="F77" s="14" t="s">
        <v>121</v>
      </c>
      <c r="G77" s="14">
        <v>2009</v>
      </c>
    </row>
    <row r="78" spans="1:7" s="9" customFormat="1" ht="18" customHeight="1">
      <c r="A78" s="23" t="s">
        <v>165</v>
      </c>
      <c r="B78" s="14">
        <f>'GC VERSUS'!BU41</f>
        <v>1</v>
      </c>
      <c r="C78" s="14">
        <f>'GC VERSUS'!BV41</f>
        <v>0</v>
      </c>
      <c r="D78" s="14">
        <f>'GC VERSUS'!BW41</f>
        <v>0</v>
      </c>
      <c r="E78" s="24">
        <f t="shared" si="1"/>
        <v>1</v>
      </c>
      <c r="F78" s="14" t="s">
        <v>121</v>
      </c>
      <c r="G78" s="14">
        <v>1957</v>
      </c>
    </row>
    <row r="79" spans="1:7" s="5" customFormat="1" ht="18" customHeight="1">
      <c r="A79" s="23" t="s">
        <v>62</v>
      </c>
      <c r="B79" s="14">
        <f>'GC VERSUS'!BY3</f>
        <v>34</v>
      </c>
      <c r="C79" s="14">
        <f>'GC VERSUS'!BZ3</f>
        <v>9</v>
      </c>
      <c r="D79" s="14">
        <f>'GC VERSUS'!CA3</f>
        <v>0</v>
      </c>
      <c r="E79" s="24">
        <f t="shared" si="1"/>
        <v>0.7906976744186046</v>
      </c>
      <c r="F79" s="14" t="s">
        <v>128</v>
      </c>
      <c r="G79" s="14">
        <v>2006</v>
      </c>
    </row>
    <row r="80" spans="1:7" s="5" customFormat="1" ht="18" customHeight="1">
      <c r="A80" s="23" t="s">
        <v>145</v>
      </c>
      <c r="B80" s="14">
        <f>'GC VERSUS'!BY51</f>
        <v>1</v>
      </c>
      <c r="C80" s="14">
        <f>'GC VERSUS'!BZ51</f>
        <v>0</v>
      </c>
      <c r="D80" s="14">
        <f>'GC VERSUS'!CA51</f>
        <v>0</v>
      </c>
      <c r="E80" s="24">
        <f t="shared" si="1"/>
        <v>1</v>
      </c>
      <c r="F80" s="14" t="s">
        <v>121</v>
      </c>
      <c r="G80" s="14">
        <v>1994</v>
      </c>
    </row>
    <row r="81" spans="1:7" s="9" customFormat="1" ht="18" customHeight="1">
      <c r="A81" s="23" t="s">
        <v>42</v>
      </c>
      <c r="B81" s="14">
        <f>'GC VERSUS'!CC3</f>
        <v>16</v>
      </c>
      <c r="C81" s="14">
        <f>'GC VERSUS'!CD3</f>
        <v>10</v>
      </c>
      <c r="D81" s="14">
        <f>'GC VERSUS'!CE3</f>
        <v>0</v>
      </c>
      <c r="E81" s="24">
        <f t="shared" si="1"/>
        <v>0.6153846153846154</v>
      </c>
      <c r="F81" s="14" t="s">
        <v>296</v>
      </c>
      <c r="G81" s="14">
        <v>2006</v>
      </c>
    </row>
    <row r="82" spans="1:7" s="77" customFormat="1" ht="18" customHeight="1">
      <c r="A82" s="18" t="s">
        <v>101</v>
      </c>
      <c r="B82" s="75">
        <f>SUM(B2:B81)</f>
        <v>541</v>
      </c>
      <c r="C82" s="75">
        <f>SUM(C2:C81)</f>
        <v>227</v>
      </c>
      <c r="D82" s="75">
        <f>SUM(D2:D81)</f>
        <v>15</v>
      </c>
      <c r="E82" s="76">
        <f t="shared" si="1"/>
        <v>0.7005108556832694</v>
      </c>
      <c r="F82" s="75"/>
      <c r="G82" s="75"/>
    </row>
  </sheetData>
  <sheetProtection/>
  <hyperlinks>
    <hyperlink ref="A2" location="'GC VERSUS'!A1" display="Abingdon"/>
    <hyperlink ref="A3" location="'GC VERSUS'!E1" display="Altavista"/>
    <hyperlink ref="A4" location="'GC VERSUS'!E7" display="Amherst Co."/>
    <hyperlink ref="A5" location="'GC VERSUS'!E13" display="Appalachia"/>
    <hyperlink ref="A6" location="'GC VERSUS'!I1" display="Bassett"/>
    <hyperlink ref="A7" location="'GC VERSUS'!I7" display="Big Stone Gap"/>
    <hyperlink ref="A8" location="'GC VERSUS'!I25" display="Blacksburg"/>
    <hyperlink ref="A9" location="'GC VERSUS'!I33" display="Blountville"/>
    <hyperlink ref="A11" location="'GC VERSUS'!I40" display="Broadway"/>
    <hyperlink ref="A12" location="'GC VERSUS'!I46" display="Brookville"/>
    <hyperlink ref="A13" location="'GC VERSUS'!M1" display="Cherokee, NC"/>
    <hyperlink ref="A14" location="'GC VERSUS'!M7" display="Chilhowie"/>
    <hyperlink ref="A15" location="'GC VERSUS'!M13" display="Church Hill, TN"/>
    <hyperlink ref="A16" location="'GC VERSUS'!M25" display="Clintwood"/>
    <hyperlink ref="A17" location="'GC VERSUS'!Q1" display="Coeburn"/>
    <hyperlink ref="A18" location="'GC VERSUS'!Q30" display="Damascus"/>
    <hyperlink ref="A19" location="'GC VERSUS'!Q38" display="Dublin"/>
    <hyperlink ref="A20" location="'GC VERSUS'!Q44" display="East StoneGap"/>
    <hyperlink ref="A21" location="'GC VERSUS'!U1" display="Elizabethon, TN"/>
    <hyperlink ref="A22" location="'GC VERSUS'!U8" display="Ervinton"/>
    <hyperlink ref="A23" location="'GC VERSUS'!U17" display="Essex"/>
    <hyperlink ref="A24" location="'GC VERSUS'!U23" display="Fieldale-C'ville"/>
    <hyperlink ref="A25" location="'GC VERSUS'!U29" display="Floyd County"/>
    <hyperlink ref="A26" location="'GC VERSUS'!U35" display="Garden"/>
    <hyperlink ref="A32" location="'GC VERSUS'!Y46" display="Greenville, TN"/>
    <hyperlink ref="A27" location="'GC VERSUS'!U41" display="Geroge Wythe"/>
    <hyperlink ref="A28" location="'GC VERSUS'!U47" display="Giles"/>
    <hyperlink ref="A29" location="'GC VERSUS'!U54" display="Glade Springs"/>
    <hyperlink ref="A30" location="'GC VERSUS'!Y1" display="Grayson Co."/>
    <hyperlink ref="A31" location="'GC VERSUS'!Y7" display="Graham"/>
    <hyperlink ref="A34" location="'GC VERSUS'!AC1" display="Grundy"/>
    <hyperlink ref="A35" location="'GC VERSUS'!AC27" display="John Handley"/>
    <hyperlink ref="A36" location="'GC VERSUS'!AC33" display="Haysi"/>
    <hyperlink ref="A37" location="'GC VERSUS'!AC43" display="Honaker"/>
    <hyperlink ref="A38" location="'GC VERSUS'!AC54" display="James Monroe"/>
    <hyperlink ref="A39" location="'GC VERSUS'!AG1" display="JeffersonForest"/>
    <hyperlink ref="A40" location="'GC VERSUS'!AG8" display="John Battle"/>
    <hyperlink ref="A41" location="'GC VERSUS'!AG39" display="Jonesville"/>
    <hyperlink ref="A42" location="'GC VERSUS'!AG50" display="Ketron, TN"/>
    <hyperlink ref="A43" location="'GC VERSUS'!AK1" display="KingCollegeJV"/>
    <hyperlink ref="A44" location="'GC VERSUS'!AK7" display="Kingsport DBb, TN"/>
    <hyperlink ref="A45" location="'GC VERSUS'!AK15" display="Kingsport DB, TN"/>
    <hyperlink ref="A46" location="'GC VERSUS'!AK23" display="Knoxville Stair, TN"/>
    <hyperlink ref="A47" location="'GC VERSUS'!AK29" display="Lebanon"/>
    <hyperlink ref="A48" location="'GC VERSUS'!AO1" display="Lee Co."/>
    <hyperlink ref="A49" location="'GC VERSUS'!AO22" display="Lynn View, TN"/>
    <hyperlink ref="A50" location="'GC VERSUS'!AO41" display="Magna Vista"/>
    <hyperlink ref="A51" location="'GC VERSUS'!AS1" display="Marion"/>
    <hyperlink ref="A53" location="'GC VERSUS'!AS44" display="Meadowview"/>
    <hyperlink ref="A52" location="'GC VERSUS'!AS37" display="Martinsville"/>
    <hyperlink ref="A54" location="'GC VERSUS'!AS52" display="Milligan Coll b, TN"/>
    <hyperlink ref="A55" location="'GC VERSUS'!AW1" display="Mountain City, TN"/>
    <hyperlink ref="A56" location="'GC VERSUS'!AW11" display="Narrows"/>
    <hyperlink ref="A57" location="'GC VERSUS'!AW18" display="Norton"/>
    <hyperlink ref="A58" location="'GC VERSUS'!AW37" display="Patrick Henry"/>
    <hyperlink ref="A59" location="'GC VERSUS'!BA1" display="PenningtonGap"/>
    <hyperlink ref="A60" location="'GC VERSUS'!BA32" display="Piney Flats, TN"/>
    <hyperlink ref="A61" location="'GC VERSUS'!BA38" display="Pound"/>
    <hyperlink ref="A62" location="'GC VERSUS'!BE1" display="Powell Valley"/>
    <hyperlink ref="A63" location="'GC VERSUS'!BE37" display="Radford"/>
    <hyperlink ref="A64" location="'GC VERSUS'!BI1" display="Richlands"/>
    <hyperlink ref="A65" location="'GC VERSUS'!BI41" display="Roanoke NS"/>
    <hyperlink ref="A66" location="'GC VERSUS'!BI48" display="Rogersville, TN"/>
    <hyperlink ref="A67" location="'GC VERSUS'!BM1" display="Rustburg"/>
    <hyperlink ref="A68" location="'GC VERSUS'!BM7" display="Saltville"/>
    <hyperlink ref="A69" location="'GC VERSUS'!BM14" display="Southampton"/>
    <hyperlink ref="A70" location="'GC VERSUS'!BM21" display="St. Charles"/>
    <hyperlink ref="A71" location="'GC VERSUS'!BM44" display="St. Paul"/>
    <hyperlink ref="A73" location="'GC VERSUS'!BQ17" display="SullivanCentral, TN"/>
    <hyperlink ref="A72" location="'GC VERSUS'!BQ1" display="Sullivan"/>
    <hyperlink ref="A74" location="'GC VERSUS'!BQ28" display="Sullivan North, TN"/>
    <hyperlink ref="A76" location="'GC VERSUS'!BQ47" display="TennesseeHigh, TN"/>
    <hyperlink ref="A77" location="'GC VERSUS'!BU1" display="Tazewell"/>
    <hyperlink ref="A78" location="'GC VERSUS'!BU36" display="Unaka, TN"/>
    <hyperlink ref="A79" location="'GC VERSUS'!BY1" display="Virginia High"/>
    <hyperlink ref="A80" location="'GC VERSUS'!BY42" display="W.Campbell"/>
    <hyperlink ref="A81" location="'GC VERSUS'!CC1" display="Wise"/>
  </hyperlink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County Schools</Company>
  <HyperlinkBase>http://scott.k12.va.us/gchsfootball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 Schools</dc:creator>
  <cp:keywords/>
  <dc:description/>
  <cp:lastModifiedBy>Patrick Hutchinson</cp:lastModifiedBy>
  <cp:lastPrinted>2009-12-18T23:08:34Z</cp:lastPrinted>
  <dcterms:created xsi:type="dcterms:W3CDTF">2004-09-17T17:28:14Z</dcterms:created>
  <dcterms:modified xsi:type="dcterms:W3CDTF">2009-12-22T17:25:08Z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